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0" yWindow="-230" windowWidth="9560" windowHeight="6740" tabRatio="899"/>
  </bookViews>
  <sheets>
    <sheet name="Niestac" sheetId="1" r:id="rId1"/>
    <sheet name="Tabela_efektow" sheetId="22" r:id="rId2"/>
    <sheet name="Wiedza" sheetId="29" r:id="rId3"/>
    <sheet name="Umiejetnosci" sheetId="30" r:id="rId4"/>
    <sheet name="Kompetencje" sheetId="31" r:id="rId5"/>
    <sheet name="Statystyki" sheetId="26" state="hidden" r:id="rId6"/>
    <sheet name="Klasy przedmiotów" sheetId="23" state="hidden" r:id="rId7"/>
    <sheet name="Kompetencje_inzynierskie" sheetId="25" r:id="rId8"/>
    <sheet name="Opis_efektow_inz" sheetId="32" r:id="rId9"/>
    <sheet name="Przedmioty obieralne" sheetId="27" state="hidden" r:id="rId10"/>
  </sheets>
  <externalReferences>
    <externalReference r:id="rId11"/>
    <externalReference r:id="rId12"/>
  </externalReferences>
  <definedNames>
    <definedName name="_xlnm._FilterDatabase" localSheetId="7" hidden="1">Kompetencje_inzynierskie!$A$3:$G$94</definedName>
    <definedName name="_xlnm._FilterDatabase" localSheetId="0" hidden="1">Niestac!$A$11:$ALD$100</definedName>
    <definedName name="_lec1" localSheetId="6">#REF!</definedName>
    <definedName name="_lec1" localSheetId="4">#REF!</definedName>
    <definedName name="_lec1" localSheetId="7">#REF!</definedName>
    <definedName name="_lec1" localSheetId="8">#REF!</definedName>
    <definedName name="_lec1" localSheetId="5">#REF!</definedName>
    <definedName name="_lec1" localSheetId="3">#REF!</definedName>
    <definedName name="_lec1" localSheetId="2">#REF!</definedName>
    <definedName name="_lec1">#REF!</definedName>
    <definedName name="_lec2" localSheetId="6">#REF!</definedName>
    <definedName name="_lec2" localSheetId="7">#REF!</definedName>
    <definedName name="_lec2" localSheetId="5">#REF!</definedName>
    <definedName name="_lec2">#REF!</definedName>
    <definedName name="_lec3" localSheetId="6">#REF!</definedName>
    <definedName name="_lec3" localSheetId="7">#REF!</definedName>
    <definedName name="_lec3" localSheetId="5">#REF!</definedName>
    <definedName name="_lec3">#REF!</definedName>
    <definedName name="_lec4" localSheetId="7">#REF!</definedName>
    <definedName name="_lec4">#REF!</definedName>
    <definedName name="_lec5" localSheetId="7">#REF!</definedName>
    <definedName name="_lec5">#REF!</definedName>
    <definedName name="_lec6" localSheetId="7">#REF!</definedName>
    <definedName name="_lec6">#REF!</definedName>
    <definedName name="_lec7" localSheetId="7">#REF!</definedName>
    <definedName name="_lec7">#REF!</definedName>
    <definedName name="_lec8" localSheetId="7">#REF!</definedName>
    <definedName name="_lec8">#REF!</definedName>
    <definedName name="_rok1" localSheetId="6">[1]Stac!$J$36</definedName>
    <definedName name="_rok1" localSheetId="4">[2]Stac!$J$36</definedName>
    <definedName name="_rok1" localSheetId="7">[1]Stac!$J$36</definedName>
    <definedName name="_rok1" localSheetId="8">[2]Stac!$J$36</definedName>
    <definedName name="_rok1" localSheetId="5">[1]Stac!$J$36</definedName>
    <definedName name="_rok1" localSheetId="3">[2]Stac!$J$36</definedName>
    <definedName name="_rok1" localSheetId="2">[2]Stac!$J$36</definedName>
    <definedName name="_rok1">Niestac!$J$33</definedName>
    <definedName name="_rok2" localSheetId="6">[1]Stac!$J$61</definedName>
    <definedName name="_rok2" localSheetId="4">[2]Stac!$J$61</definedName>
    <definedName name="_rok2" localSheetId="7">[1]Stac!$J$61</definedName>
    <definedName name="_rok2" localSheetId="8">[2]Stac!$J$61</definedName>
    <definedName name="_rok2" localSheetId="5">[1]Stac!$J$61</definedName>
    <definedName name="_rok2" localSheetId="3">[2]Stac!$J$61</definedName>
    <definedName name="_rok2" localSheetId="2">[2]Stac!$J$61</definedName>
    <definedName name="_rok2">Niestac!$J$58</definedName>
    <definedName name="_rok3" localSheetId="6">[1]Stac!$J$85</definedName>
    <definedName name="_rok3" localSheetId="4">[2]Stac!$J$85</definedName>
    <definedName name="_rok3" localSheetId="7">[1]Stac!$J$85</definedName>
    <definedName name="_rok3" localSheetId="8">[2]Stac!$J$85</definedName>
    <definedName name="_rok3" localSheetId="5">[1]Stac!$J$85</definedName>
    <definedName name="_rok3" localSheetId="3">[2]Stac!$J$85</definedName>
    <definedName name="_rok3" localSheetId="2">[2]Stac!$J$85</definedName>
    <definedName name="_rok3">Niestac!$J$80</definedName>
    <definedName name="_rok4" localSheetId="6">[1]Stac!$J$99</definedName>
    <definedName name="_rok4" localSheetId="4">[2]Stac!$J$99</definedName>
    <definedName name="_rok4" localSheetId="7">[1]Stac!$J$99</definedName>
    <definedName name="_rok4" localSheetId="8">[2]Stac!$J$99</definedName>
    <definedName name="_rok4" localSheetId="5">[1]Stac!$J$99</definedName>
    <definedName name="_rok4" localSheetId="3">[2]Stac!$J$99</definedName>
    <definedName name="_rok4" localSheetId="2">[2]Stac!$J$99</definedName>
    <definedName name="_rok4">Niestac!$J$90</definedName>
    <definedName name="_sem1">Niestac!$I$21</definedName>
    <definedName name="_sem2">Niestac!$I$32</definedName>
    <definedName name="_sem3">Niestac!$I$45</definedName>
    <definedName name="_sem4">Niestac!$I$57</definedName>
    <definedName name="_sem5">Niestac!$I$68</definedName>
    <definedName name="_sem6">Niestac!$I$79</definedName>
    <definedName name="_sem7">Niestac!$I$90</definedName>
    <definedName name="_wyk1" localSheetId="6">[1]Stac!$E$22</definedName>
    <definedName name="_wyk1" localSheetId="4">[2]Stac!$E$22</definedName>
    <definedName name="_wyk1" localSheetId="7">[1]Stac!$E$22</definedName>
    <definedName name="_wyk1" localSheetId="8">[2]Stac!$E$22</definedName>
    <definedName name="_wyk1" localSheetId="5">[1]Stac!$E$22</definedName>
    <definedName name="_wyk1" localSheetId="3">[2]Stac!$E$22</definedName>
    <definedName name="_wyk1" localSheetId="2">[2]Stac!$E$22</definedName>
    <definedName name="_wyk1">Niestac!$E$21</definedName>
    <definedName name="_wyk2" localSheetId="6">[1]Stac!$E$35</definedName>
    <definedName name="_wyk2" localSheetId="4">[2]Stac!$E$35</definedName>
    <definedName name="_wyk2" localSheetId="7">[1]Stac!$E$35</definedName>
    <definedName name="_wyk2" localSheetId="8">[2]Stac!$E$35</definedName>
    <definedName name="_wyk2" localSheetId="5">[1]Stac!$E$35</definedName>
    <definedName name="_wyk2" localSheetId="3">[2]Stac!$E$35</definedName>
    <definedName name="_wyk2" localSheetId="2">[2]Stac!$E$35</definedName>
    <definedName name="_wyk2">Niestac!$E$32</definedName>
    <definedName name="_wyk3" localSheetId="6">[1]Stac!$E$48</definedName>
    <definedName name="_wyk3" localSheetId="4">[2]Stac!$E$48</definedName>
    <definedName name="_wyk3" localSheetId="7">[1]Stac!$E$48</definedName>
    <definedName name="_wyk3" localSheetId="8">[2]Stac!$E$48</definedName>
    <definedName name="_wyk3" localSheetId="5">[1]Stac!$E$48</definedName>
    <definedName name="_wyk3" localSheetId="3">[2]Stac!$E$48</definedName>
    <definedName name="_wyk3" localSheetId="2">[2]Stac!$E$48</definedName>
    <definedName name="_wyk3">Niestac!$E$45</definedName>
    <definedName name="_wyk4" localSheetId="6">[1]Stac!$E$60</definedName>
    <definedName name="_wyk4" localSheetId="4">[2]Stac!$E$60</definedName>
    <definedName name="_wyk4" localSheetId="7">[1]Stac!$E$60</definedName>
    <definedName name="_wyk4" localSheetId="8">[2]Stac!$E$60</definedName>
    <definedName name="_wyk4" localSheetId="5">[1]Stac!$E$60</definedName>
    <definedName name="_wyk4" localSheetId="3">[2]Stac!$E$60</definedName>
    <definedName name="_wyk4" localSheetId="2">[2]Stac!$E$60</definedName>
    <definedName name="_wyk4">Niestac!$E$57</definedName>
    <definedName name="_wyk5" localSheetId="6">[1]Stac!$E$71</definedName>
    <definedName name="_wyk5" localSheetId="4">[2]Stac!$E$71</definedName>
    <definedName name="_wyk5" localSheetId="7">[1]Stac!$E$71</definedName>
    <definedName name="_wyk5" localSheetId="8">[2]Stac!$E$71</definedName>
    <definedName name="_wyk5" localSheetId="5">[1]Stac!$E$71</definedName>
    <definedName name="_wyk5" localSheetId="3">[2]Stac!$E$71</definedName>
    <definedName name="_wyk5" localSheetId="2">[2]Stac!$E$71</definedName>
    <definedName name="_wyk5">Niestac!$E$68</definedName>
    <definedName name="_wyk6" localSheetId="6">[1]Stac!$E$84</definedName>
    <definedName name="_wyk6" localSheetId="4">[2]Stac!$E$84</definedName>
    <definedName name="_wyk6" localSheetId="7">[1]Stac!$E$84</definedName>
    <definedName name="_wyk6" localSheetId="8">[2]Stac!$E$84</definedName>
    <definedName name="_wyk6" localSheetId="5">[1]Stac!$E$84</definedName>
    <definedName name="_wyk6" localSheetId="3">[2]Stac!$E$84</definedName>
    <definedName name="_wyk6" localSheetId="2">[2]Stac!$E$84</definedName>
    <definedName name="_wyk6">Niestac!$E$79</definedName>
    <definedName name="_wyk7" localSheetId="6">[1]Stac!$E$99</definedName>
    <definedName name="_wyk7" localSheetId="4">[2]Stac!$E$99</definedName>
    <definedName name="_wyk7" localSheetId="7">[1]Stac!$E$99</definedName>
    <definedName name="_wyk7" localSheetId="8">[2]Stac!$E$99</definedName>
    <definedName name="_wyk7" localSheetId="5">[1]Stac!$E$99</definedName>
    <definedName name="_wyk7" localSheetId="3">[2]Stac!$E$99</definedName>
    <definedName name="_wyk7" localSheetId="2">[2]Stac!$E$99</definedName>
    <definedName name="_wyk7">Niestac!$E$90</definedName>
    <definedName name="all" localSheetId="6">[1]Stac!#REF!</definedName>
    <definedName name="all" localSheetId="4">[2]Stac!#REF!</definedName>
    <definedName name="all" localSheetId="7">[1]Stac!#REF!</definedName>
    <definedName name="all" localSheetId="8">[2]Stac!#REF!</definedName>
    <definedName name="all" localSheetId="5">[1]Stac!#REF!</definedName>
    <definedName name="all" localSheetId="3">[2]Stac!#REF!</definedName>
    <definedName name="all" localSheetId="2">[2]Stac!#REF!</definedName>
    <definedName name="all">Niestac!$D$106</definedName>
    <definedName name="_xlnm.Print_Area" localSheetId="6">'Klasy przedmiotów'!$A$1:$F$112</definedName>
    <definedName name="_xlnm.Print_Area" localSheetId="7">Kompetencje_inzynierskie!$A$1:$D$94</definedName>
    <definedName name="_xlnm.Print_Area" localSheetId="0">Niestac!$A$1:$V$120</definedName>
    <definedName name="_xlnm.Print_Area" localSheetId="1">Tabela_efektow!$A$1:$AL$93</definedName>
    <definedName name="razem1" localSheetId="6">#REF!</definedName>
    <definedName name="razem1" localSheetId="4">#REF!</definedName>
    <definedName name="razem1" localSheetId="7">#REF!</definedName>
    <definedName name="razem1" localSheetId="8">#REF!</definedName>
    <definedName name="razem1" localSheetId="5">#REF!</definedName>
    <definedName name="razem1" localSheetId="3">#REF!</definedName>
    <definedName name="razem1" localSheetId="2">#REF!</definedName>
    <definedName name="razem1">#REF!</definedName>
    <definedName name="razem2" localSheetId="6">#REF!</definedName>
    <definedName name="razem2" localSheetId="7">#REF!</definedName>
    <definedName name="razem2" localSheetId="5">#REF!</definedName>
    <definedName name="razem2">#REF!</definedName>
    <definedName name="razem3" localSheetId="6">#REF!</definedName>
    <definedName name="razem3" localSheetId="7">#REF!</definedName>
    <definedName name="razem3" localSheetId="5">#REF!</definedName>
    <definedName name="razem3">#REF!</definedName>
    <definedName name="razem4" localSheetId="7">#REF!</definedName>
    <definedName name="razem4">#REF!</definedName>
    <definedName name="razem5" localSheetId="7">#REF!</definedName>
    <definedName name="razem5">#REF!</definedName>
    <definedName name="razem6" localSheetId="7">#REF!</definedName>
    <definedName name="razem6">#REF!</definedName>
    <definedName name="razem7" localSheetId="7">#REF!</definedName>
    <definedName name="razem7">#REF!</definedName>
    <definedName name="razem8" localSheetId="7">#REF!</definedName>
    <definedName name="razem8">#REF!</definedName>
    <definedName name="semi1" localSheetId="7">#REF!</definedName>
    <definedName name="semi1">#REF!</definedName>
    <definedName name="semi2" localSheetId="7">#REF!</definedName>
    <definedName name="semi2">#REF!</definedName>
    <definedName name="semi3" localSheetId="7">#REF!</definedName>
    <definedName name="semi3">#REF!</definedName>
    <definedName name="semi4" localSheetId="7">#REF!</definedName>
    <definedName name="semi4">#REF!</definedName>
    <definedName name="semi5" localSheetId="7">#REF!</definedName>
    <definedName name="semi5">#REF!</definedName>
    <definedName name="semi6" localSheetId="7">#REF!</definedName>
    <definedName name="semi6">#REF!</definedName>
    <definedName name="semi7" localSheetId="7">#REF!</definedName>
    <definedName name="semi7">#REF!</definedName>
    <definedName name="semi8" localSheetId="7">#REF!</definedName>
    <definedName name="semi8">#REF!</definedName>
    <definedName name="suma1">Niestac!$E$22</definedName>
    <definedName name="suma2">Niestac!$E$33</definedName>
    <definedName name="suma3">Niestac!$E$46</definedName>
    <definedName name="suma4">Niestac!$E$58</definedName>
    <definedName name="suma5">Niestac!$E$69</definedName>
    <definedName name="suma6">Niestac!$E$80</definedName>
    <definedName name="suma7">Niestac!$E$91</definedName>
    <definedName name="year1" localSheetId="6">#REF!</definedName>
    <definedName name="year1" localSheetId="4">#REF!</definedName>
    <definedName name="year1" localSheetId="7">#REF!</definedName>
    <definedName name="year1" localSheetId="8">#REF!</definedName>
    <definedName name="year1" localSheetId="5">#REF!</definedName>
    <definedName name="year1" localSheetId="3">#REF!</definedName>
    <definedName name="year1" localSheetId="2">#REF!</definedName>
    <definedName name="year1">#REF!</definedName>
    <definedName name="year2" localSheetId="6">#REF!</definedName>
    <definedName name="year2" localSheetId="7">#REF!</definedName>
    <definedName name="year2" localSheetId="5">#REF!</definedName>
    <definedName name="year2">#REF!</definedName>
    <definedName name="year3" localSheetId="6">#REF!</definedName>
    <definedName name="year3" localSheetId="7">#REF!</definedName>
    <definedName name="year3" localSheetId="5">#REF!</definedName>
    <definedName name="year3">#REF!</definedName>
    <definedName name="year4" localSheetId="7">#REF!</definedName>
    <definedName name="year4">#REF!</definedName>
    <definedName name="Z_2FF3E08E_D768_4DEF_B5A9_4E7216896970_.wvu.Cols" localSheetId="4" hidden="1">Kompetencje!$A:$A,Kompetencje!$D:$G</definedName>
    <definedName name="Z_2FF3E08E_D768_4DEF_B5A9_4E7216896970_.wvu.Cols" localSheetId="3" hidden="1">Umiejetnosci!$A:$A,Umiejetnosci!$D:$G</definedName>
    <definedName name="Z_2FF3E08E_D768_4DEF_B5A9_4E7216896970_.wvu.Cols" localSheetId="2" hidden="1">Wiedza!$A:$A,Wiedza!$D:$G</definedName>
    <definedName name="Z_2FF3E08E_D768_4DEF_B5A9_4E7216896970_.wvu.PrintArea" localSheetId="2" hidden="1">Wiedza!#REF!</definedName>
    <definedName name="Z_5000C0B9_520E_4AAE_965B_14BA100AB7B7_.wvu.Cols" localSheetId="4" hidden="1">Kompetencje!$A:$A,Kompetencje!$D:$G</definedName>
    <definedName name="Z_5000C0B9_520E_4AAE_965B_14BA100AB7B7_.wvu.Cols" localSheetId="3" hidden="1">Umiejetnosci!$A:$A,Umiejetnosci!$D:$G</definedName>
    <definedName name="Z_5000C0B9_520E_4AAE_965B_14BA100AB7B7_.wvu.Cols" localSheetId="2" hidden="1">Wiedza!$A:$A,Wiedza!$D:$G</definedName>
    <definedName name="Z_5000C0B9_520E_4AAE_965B_14BA100AB7B7_.wvu.Rows" localSheetId="6" hidden="1">'Klasy przedmiotów'!$15:$17,'Klasy przedmiotów'!$28:$31,'Klasy przedmiotów'!$41:$43,'Klasy przedmiotów'!$53:$55,'Klasy przedmiotów'!$64:$66,'Klasy przedmiotów'!$76:$80</definedName>
    <definedName name="Z_5000C0B9_520E_4AAE_965B_14BA100AB7B7_.wvu.Rows" localSheetId="7" hidden="1">Kompetencje_inzynierskie!$4:$4,Kompetencje_inzynierskie!$16:$18,Kompetencje_inzynierskie!$20:$20,Kompetencje_inzynierskie!$30:$33,Kompetencje_inzynierskie!$35:$35,Kompetencje_inzynierskie!$45:$47,Kompetencje_inzynierskie!$49:$49,Kompetencje_inzynierskie!$58:$60,Kompetencje_inzynierskie!$62:$62,Kompetencje_inzynierskie!$70:$72,Kompetencje_inzynierskie!$74:$74,Kompetencje_inzynierskie!$83:$87,Kompetencje_inzynierskie!$89:$89</definedName>
    <definedName name="Z_94A1F9DC_A3E4_41B7_B4B1_70A52F79F098_.wvu.Cols" localSheetId="4" hidden="1">Kompetencje!$A:$A,Kompetencje!$D:$G</definedName>
    <definedName name="Z_94A1F9DC_A3E4_41B7_B4B1_70A52F79F098_.wvu.Cols" localSheetId="3" hidden="1">Umiejetnosci!$A:$A,Umiejetnosci!$D:$G</definedName>
    <definedName name="Z_94A1F9DC_A3E4_41B7_B4B1_70A52F79F098_.wvu.Cols" localSheetId="2" hidden="1">Wiedza!$A:$A,Wiedza!$D:$G</definedName>
    <definedName name="Z_94A1F9DC_A3E4_41B7_B4B1_70A52F79F098_.wvu.Rows" localSheetId="6" hidden="1">'Klasy przedmiotów'!$15:$17,'Klasy przedmiotów'!$28:$31,'Klasy przedmiotów'!$41:$43,'Klasy przedmiotów'!$53:$55,'Klasy przedmiotów'!$64:$66,'Klasy przedmiotów'!$76:$80</definedName>
    <definedName name="Z_94A1F9DC_A3E4_41B7_B4B1_70A52F79F098_.wvu.Rows" localSheetId="7" hidden="1">Kompetencje_inzynierskie!$4:$4,Kompetencje_inzynierskie!$16:$18,Kompetencje_inzynierskie!$20:$20,Kompetencje_inzynierskie!$30:$33,Kompetencje_inzynierskie!$35:$35,Kompetencje_inzynierskie!$45:$47,Kompetencje_inzynierskie!$49:$49,Kompetencje_inzynierskie!$58:$60,Kompetencje_inzynierskie!$62:$62,Kompetencje_inzynierskie!$70:$72,Kompetencje_inzynierskie!$74:$74,Kompetencje_inzynierskie!$83:$87,Kompetencje_inzynierskie!$89:$89</definedName>
    <definedName name="Z_98EF0400_6764_4378_9637_BD1012720651_.wvu.Cols" localSheetId="4" hidden="1">Kompetencje!$A:$A,Kompetencje!$D:$G</definedName>
    <definedName name="Z_98EF0400_6764_4378_9637_BD1012720651_.wvu.Cols" localSheetId="3" hidden="1">Umiejetnosci!$A:$A,Umiejetnosci!$D:$G</definedName>
    <definedName name="Z_98EF0400_6764_4378_9637_BD1012720651_.wvu.Cols" localSheetId="2" hidden="1">Wiedza!$A:$A,Wiedza!$D:$G</definedName>
    <definedName name="Z_98EF0400_6764_4378_9637_BD1012720651_.wvu.Rows" localSheetId="6" hidden="1">'Klasy przedmiotów'!$15:$17,'Klasy przedmiotów'!$28:$31,'Klasy przedmiotów'!$41:$43,'Klasy przedmiotów'!$53:$55,'Klasy przedmiotów'!$64:$66,'Klasy przedmiotów'!$76:$80</definedName>
    <definedName name="Z_98EF0400_6764_4378_9637_BD1012720651_.wvu.Rows" localSheetId="7" hidden="1">Kompetencje_inzynierskie!$4:$4,Kompetencje_inzynierskie!$16:$18,Kompetencje_inzynierskie!$20:$20,Kompetencje_inzynierskie!$30:$33,Kompetencje_inzynierskie!$35:$35,Kompetencje_inzynierskie!$45:$47,Kompetencje_inzynierskie!$49:$49,Kompetencje_inzynierskie!$58:$60,Kompetencje_inzynierskie!$62:$62,Kompetencje_inzynierskie!$70:$72,Kompetencje_inzynierskie!$74:$74,Kompetencje_inzynierskie!$83:$87,Kompetencje_inzynierskie!$89:$89</definedName>
    <definedName name="Z_9C64DA9A_E28C_4A4A_B8DB_01C38281FFB4_.wvu.Cols" localSheetId="4" hidden="1">Kompetencje!$A:$A,Kompetencje!$D:$G</definedName>
    <definedName name="Z_9C64DA9A_E28C_4A4A_B8DB_01C38281FFB4_.wvu.Cols" localSheetId="3" hidden="1">Umiejetnosci!$A:$A,Umiejetnosci!$D:$G</definedName>
    <definedName name="Z_9C64DA9A_E28C_4A4A_B8DB_01C38281FFB4_.wvu.Cols" localSheetId="2" hidden="1">Wiedza!$A:$A,Wiedza!$D:$G</definedName>
    <definedName name="Z_9C64DA9A_E28C_4A4A_B8DB_01C38281FFB4_.wvu.Rows" localSheetId="6" hidden="1">'Klasy przedmiotów'!$15:$17,'Klasy przedmiotów'!$28:$31,'Klasy przedmiotów'!$41:$43,'Klasy przedmiotów'!$53:$55,'Klasy przedmiotów'!$64:$66,'Klasy przedmiotów'!$76:$80</definedName>
    <definedName name="Z_9C64DA9A_E28C_4A4A_B8DB_01C38281FFB4_.wvu.Rows" localSheetId="7" hidden="1">Kompetencje_inzynierskie!$4:$4,Kompetencje_inzynierskie!$16:$18,Kompetencje_inzynierskie!$20:$20,Kompetencje_inzynierskie!$30:$33,Kompetencje_inzynierskie!$35:$35,Kompetencje_inzynierskie!$45:$47,Kompetencje_inzynierskie!$49:$49,Kompetencje_inzynierskie!$58:$60,Kompetencje_inzynierskie!$62:$62,Kompetencje_inzynierskie!$70:$72,Kompetencje_inzynierskie!$74:$74,Kompetencje_inzynierskie!$83:$87,Kompetencje_inzynierskie!$89:$89</definedName>
    <definedName name="Z_BD4361DE_3A95_4EB2_ACF0_F94A8802FD08_.wvu.Cols" localSheetId="4" hidden="1">Kompetencje!$A:$A,Kompetencje!$D:$G</definedName>
    <definedName name="Z_BD4361DE_3A95_4EB2_ACF0_F94A8802FD08_.wvu.Cols" localSheetId="3" hidden="1">Umiejetnosci!$A:$A,Umiejetnosci!$D:$G</definedName>
    <definedName name="Z_BD4361DE_3A95_4EB2_ACF0_F94A8802FD08_.wvu.Cols" localSheetId="2" hidden="1">Wiedza!$A:$A,Wiedza!$D:$G</definedName>
    <definedName name="Z_BD4361DE_3A95_4EB2_ACF0_F94A8802FD08_.wvu.Rows" localSheetId="6" hidden="1">'Klasy przedmiotów'!$15:$17,'Klasy przedmiotów'!$28:$31,'Klasy przedmiotów'!$41:$43,'Klasy przedmiotów'!$53:$55,'Klasy przedmiotów'!$64:$66,'Klasy przedmiotów'!$76:$80</definedName>
    <definedName name="Z_BD4361DE_3A95_4EB2_ACF0_F94A8802FD08_.wvu.Rows" localSheetId="7" hidden="1">Kompetencje_inzynierskie!$4:$4,Kompetencje_inzynierskie!$16:$18,Kompetencje_inzynierskie!$20:$20,Kompetencje_inzynierskie!$30:$33,Kompetencje_inzynierskie!$35:$35,Kompetencje_inzynierskie!$45:$47,Kompetencje_inzynierskie!$49:$49,Kompetencje_inzynierskie!$58:$60,Kompetencje_inzynierskie!$62:$62,Kompetencje_inzynierskie!$70:$72,Kompetencje_inzynierskie!$74:$74,Kompetencje_inzynierskie!$83:$87,Kompetencje_inzynierskie!$89:$89</definedName>
    <definedName name="Z_E797BC83_41CB_46DE_AB3F_77C27463A23C_.wvu.Cols" localSheetId="4" hidden="1">Kompetencje!$A:$A,Kompetencje!$D:$G</definedName>
    <definedName name="Z_E797BC83_41CB_46DE_AB3F_77C27463A23C_.wvu.Cols" localSheetId="3" hidden="1">Umiejetnosci!$A:$A,Umiejetnosci!$D:$G</definedName>
    <definedName name="Z_E797BC83_41CB_46DE_AB3F_77C27463A23C_.wvu.Cols" localSheetId="2" hidden="1">Wiedza!$A:$A,Wiedza!$D:$G</definedName>
    <definedName name="Z_E797BC83_41CB_46DE_AB3F_77C27463A23C_.wvu.Rows" localSheetId="6" hidden="1">'Klasy przedmiotów'!$15:$17,'Klasy przedmiotów'!$28:$31,'Klasy przedmiotów'!$41:$43,'Klasy przedmiotów'!$53:$55,'Klasy przedmiotów'!$64:$66,'Klasy przedmiotów'!$76:$80</definedName>
    <definedName name="Z_E797BC83_41CB_46DE_AB3F_77C27463A23C_.wvu.Rows" localSheetId="7" hidden="1">Kompetencje_inzynierskie!$4:$4,Kompetencje_inzynierskie!$16:$18,Kompetencje_inzynierskie!$20:$20,Kompetencje_inzynierskie!$30:$33,Kompetencje_inzynierskie!$35:$35,Kompetencje_inzynierskie!$45:$47,Kompetencje_inzynierskie!$49:$49,Kompetencje_inzynierskie!$58:$60,Kompetencje_inzynierskie!$62:$62,Kompetencje_inzynierskie!$70:$72,Kompetencje_inzynierskie!$74:$74,Kompetencje_inzynierskie!$83:$87,Kompetencje_inzynierskie!$89:$89</definedName>
  </definedNames>
  <calcPr calcId="145621"/>
</workbook>
</file>

<file path=xl/calcChain.xml><?xml version="1.0" encoding="utf-8"?>
<calcChain xmlns="http://schemas.openxmlformats.org/spreadsheetml/2006/main">
  <c r="I32" i="1" l="1"/>
  <c r="H32" i="1"/>
  <c r="G32" i="1"/>
  <c r="F32" i="1"/>
  <c r="E32" i="1"/>
  <c r="J32" i="1" l="1"/>
  <c r="A7" i="22" l="1"/>
  <c r="A8" i="22"/>
  <c r="A9" i="22"/>
  <c r="A10" i="22"/>
  <c r="A11" i="22"/>
  <c r="A12" i="22"/>
  <c r="A13" i="22"/>
  <c r="A14" i="22"/>
  <c r="A15" i="22"/>
  <c r="A16" i="22"/>
  <c r="A17" i="22"/>
  <c r="A21" i="22"/>
  <c r="A22" i="22"/>
  <c r="A23" i="22"/>
  <c r="A24" i="22"/>
  <c r="A25" i="22"/>
  <c r="A26" i="22"/>
  <c r="A27" i="22"/>
  <c r="A28" i="22"/>
  <c r="A32" i="22"/>
  <c r="A33" i="22"/>
  <c r="A34" i="22"/>
  <c r="A35" i="22"/>
  <c r="A36" i="22"/>
  <c r="A37" i="22"/>
  <c r="A38" i="22"/>
  <c r="A39" i="22"/>
  <c r="A40" i="22"/>
  <c r="A44" i="22"/>
  <c r="A45" i="22"/>
  <c r="A46" i="22"/>
  <c r="A47" i="22"/>
  <c r="A48" i="22"/>
  <c r="A49" i="22"/>
  <c r="A50" i="22"/>
  <c r="A51" i="22"/>
  <c r="A52" i="22"/>
  <c r="A56" i="22"/>
  <c r="A57" i="22"/>
  <c r="A58" i="22"/>
  <c r="A59" i="22"/>
  <c r="A60" i="22"/>
  <c r="A61" i="22"/>
  <c r="A62" i="22"/>
  <c r="A63" i="22"/>
  <c r="A67" i="22"/>
  <c r="A68" i="22"/>
  <c r="A69" i="22"/>
  <c r="A70" i="22"/>
  <c r="A71" i="22"/>
  <c r="A72" i="22"/>
  <c r="A73" i="22"/>
  <c r="A74" i="22"/>
  <c r="A89" i="22"/>
  <c r="A90" i="22"/>
  <c r="A91" i="22"/>
  <c r="A92" i="22"/>
  <c r="A93" i="22"/>
  <c r="A78" i="22"/>
  <c r="A79" i="22"/>
  <c r="A80" i="22"/>
  <c r="A81" i="22"/>
  <c r="A82" i="22"/>
  <c r="A83" i="22"/>
  <c r="A84" i="22"/>
  <c r="A85" i="22"/>
  <c r="C94" i="25" l="1"/>
  <c r="B94" i="25"/>
  <c r="A94" i="25"/>
  <c r="C93" i="25"/>
  <c r="B93" i="25"/>
  <c r="A93" i="25"/>
  <c r="C92" i="25"/>
  <c r="B92" i="25"/>
  <c r="A92" i="25"/>
  <c r="C91" i="25"/>
  <c r="B91" i="25"/>
  <c r="A91" i="25"/>
  <c r="C90" i="25"/>
  <c r="B90" i="25"/>
  <c r="A90" i="25"/>
  <c r="C89" i="25"/>
  <c r="B89" i="25"/>
  <c r="A89" i="25"/>
  <c r="C88" i="25"/>
  <c r="B88" i="25"/>
  <c r="A88" i="25"/>
  <c r="AL93" i="22" l="1"/>
  <c r="AK93" i="22"/>
  <c r="AJ93" i="22"/>
  <c r="AI93" i="22"/>
  <c r="AH93" i="22"/>
  <c r="AL92" i="22"/>
  <c r="AK92" i="22"/>
  <c r="AJ92" i="22"/>
  <c r="AI92" i="22"/>
  <c r="AH92" i="22"/>
  <c r="AL91" i="22"/>
  <c r="AK91" i="22"/>
  <c r="AJ91" i="22"/>
  <c r="AI91" i="22"/>
  <c r="AH91" i="22"/>
  <c r="AL90" i="22"/>
  <c r="AK90" i="22"/>
  <c r="AJ90" i="22"/>
  <c r="AI90" i="22"/>
  <c r="AH90" i="22"/>
  <c r="AL89" i="22"/>
  <c r="AK89" i="22"/>
  <c r="AJ89" i="22"/>
  <c r="AI89" i="22"/>
  <c r="AH89" i="22"/>
  <c r="AL88" i="22"/>
  <c r="AK88" i="22"/>
  <c r="AJ88" i="22"/>
  <c r="AI88" i="22"/>
  <c r="AH88" i="22"/>
  <c r="AL87" i="22"/>
  <c r="AK87" i="22"/>
  <c r="AJ87" i="22"/>
  <c r="AI87" i="22"/>
  <c r="AH87" i="22"/>
  <c r="AL86" i="22"/>
  <c r="AK86" i="22"/>
  <c r="AJ86" i="22"/>
  <c r="AI86" i="22"/>
  <c r="AH86" i="22"/>
  <c r="AL85" i="22"/>
  <c r="AK85" i="22"/>
  <c r="AJ85" i="22"/>
  <c r="AI85" i="22"/>
  <c r="AH85" i="22"/>
  <c r="AL84" i="22"/>
  <c r="AK84" i="22"/>
  <c r="AJ84" i="22"/>
  <c r="AI84" i="22"/>
  <c r="AH84" i="22"/>
  <c r="AL83" i="22"/>
  <c r="AK83" i="22"/>
  <c r="AJ83" i="22"/>
  <c r="AI83" i="22"/>
  <c r="AH83" i="22"/>
  <c r="AL82" i="22"/>
  <c r="AK82" i="22"/>
  <c r="AJ82" i="22"/>
  <c r="AI82" i="22"/>
  <c r="AH82" i="22"/>
  <c r="AL81" i="22"/>
  <c r="AK81" i="22"/>
  <c r="AJ81" i="22"/>
  <c r="AI81" i="22"/>
  <c r="AH81" i="22"/>
  <c r="AL80" i="22"/>
  <c r="AK80" i="22"/>
  <c r="AJ80" i="22"/>
  <c r="AI80" i="22"/>
  <c r="AH80" i="22"/>
  <c r="AL79" i="22"/>
  <c r="AK79" i="22"/>
  <c r="AJ79" i="22"/>
  <c r="AI79" i="22"/>
  <c r="AH79" i="22"/>
  <c r="AL78" i="22"/>
  <c r="AK78" i="22"/>
  <c r="AJ78" i="22"/>
  <c r="AI78" i="22"/>
  <c r="AH78" i="22"/>
  <c r="AL77" i="22"/>
  <c r="AK77" i="22"/>
  <c r="AJ77" i="22"/>
  <c r="AI77" i="22"/>
  <c r="AH77" i="22"/>
  <c r="AL76" i="22"/>
  <c r="AK76" i="22"/>
  <c r="AJ76" i="22"/>
  <c r="AI76" i="22"/>
  <c r="AH76" i="22"/>
  <c r="AL75" i="22"/>
  <c r="AK75" i="22"/>
  <c r="AJ75" i="22"/>
  <c r="AI75" i="22"/>
  <c r="AH75" i="22"/>
  <c r="AL74" i="22"/>
  <c r="AK74" i="22"/>
  <c r="AJ74" i="22"/>
  <c r="AI74" i="22"/>
  <c r="AH74" i="22"/>
  <c r="AL73" i="22"/>
  <c r="AK73" i="22"/>
  <c r="AJ73" i="22"/>
  <c r="AI73" i="22"/>
  <c r="AH73" i="22"/>
  <c r="AL72" i="22"/>
  <c r="AK72" i="22"/>
  <c r="AJ72" i="22"/>
  <c r="AI72" i="22"/>
  <c r="AH72" i="22"/>
  <c r="AL71" i="22"/>
  <c r="AK71" i="22"/>
  <c r="AJ71" i="22"/>
  <c r="AI71" i="22"/>
  <c r="AH71" i="22"/>
  <c r="AL70" i="22"/>
  <c r="AK70" i="22"/>
  <c r="AJ70" i="22"/>
  <c r="AI70" i="22"/>
  <c r="AH70" i="22"/>
  <c r="AL69" i="22"/>
  <c r="AK69" i="22"/>
  <c r="AJ69" i="22"/>
  <c r="AI69" i="22"/>
  <c r="AH69" i="22"/>
  <c r="AL68" i="22"/>
  <c r="AK68" i="22"/>
  <c r="AJ68" i="22"/>
  <c r="AI68" i="22"/>
  <c r="AH68" i="22"/>
  <c r="AL67" i="22"/>
  <c r="AK67" i="22"/>
  <c r="AJ67" i="22"/>
  <c r="AI67" i="22"/>
  <c r="AH67" i="22"/>
  <c r="AL66" i="22"/>
  <c r="AK66" i="22"/>
  <c r="AJ66" i="22"/>
  <c r="AI66" i="22"/>
  <c r="AH66" i="22"/>
  <c r="AL65" i="22"/>
  <c r="AK65" i="22"/>
  <c r="AJ65" i="22"/>
  <c r="AI65" i="22"/>
  <c r="AH65" i="22"/>
  <c r="AL64" i="22"/>
  <c r="AK64" i="22"/>
  <c r="AJ64" i="22"/>
  <c r="AI64" i="22"/>
  <c r="AH64" i="22"/>
  <c r="AL63" i="22"/>
  <c r="AK63" i="22"/>
  <c r="AJ63" i="22"/>
  <c r="AI63" i="22"/>
  <c r="AH63" i="22"/>
  <c r="AL62" i="22"/>
  <c r="AK62" i="22"/>
  <c r="AJ62" i="22"/>
  <c r="AI62" i="22"/>
  <c r="AH62" i="22"/>
  <c r="AL61" i="22"/>
  <c r="AK61" i="22"/>
  <c r="AJ61" i="22"/>
  <c r="AI61" i="22"/>
  <c r="AH61" i="22"/>
  <c r="AL60" i="22"/>
  <c r="AK60" i="22"/>
  <c r="AJ60" i="22"/>
  <c r="AI60" i="22"/>
  <c r="AH60" i="22"/>
  <c r="AL59" i="22"/>
  <c r="AK59" i="22"/>
  <c r="AJ59" i="22"/>
  <c r="AI59" i="22"/>
  <c r="AH59" i="22"/>
  <c r="AL58" i="22"/>
  <c r="AK58" i="22"/>
  <c r="AJ58" i="22"/>
  <c r="AI58" i="22"/>
  <c r="AH58" i="22"/>
  <c r="AL57" i="22"/>
  <c r="AK57" i="22"/>
  <c r="AJ57" i="22"/>
  <c r="AI57" i="22"/>
  <c r="AH57" i="22"/>
  <c r="AL56" i="22"/>
  <c r="AK56" i="22"/>
  <c r="AJ56" i="22"/>
  <c r="AI56" i="22"/>
  <c r="AH56" i="22"/>
  <c r="AL55" i="22"/>
  <c r="AK55" i="22"/>
  <c r="AJ55" i="22"/>
  <c r="AI55" i="22"/>
  <c r="AH55" i="22"/>
  <c r="AL54" i="22"/>
  <c r="AK54" i="22"/>
  <c r="AJ54" i="22"/>
  <c r="AI54" i="22"/>
  <c r="AH54" i="22"/>
  <c r="AL53" i="22"/>
  <c r="AK53" i="22"/>
  <c r="AJ53" i="22"/>
  <c r="AI53" i="22"/>
  <c r="AH53" i="22"/>
  <c r="AL52" i="22"/>
  <c r="AK52" i="22"/>
  <c r="AJ52" i="22"/>
  <c r="AI52" i="22"/>
  <c r="AH52" i="22"/>
  <c r="AL51" i="22"/>
  <c r="AK51" i="22"/>
  <c r="AJ51" i="22"/>
  <c r="AI51" i="22"/>
  <c r="AH51" i="22"/>
  <c r="AL50" i="22"/>
  <c r="AK50" i="22"/>
  <c r="AJ50" i="22"/>
  <c r="AI50" i="22"/>
  <c r="AH50" i="22"/>
  <c r="AL49" i="22"/>
  <c r="AK49" i="22"/>
  <c r="AJ49" i="22"/>
  <c r="AI49" i="22"/>
  <c r="AH49" i="22"/>
  <c r="AL48" i="22"/>
  <c r="AK48" i="22"/>
  <c r="AJ48" i="22"/>
  <c r="AI48" i="22"/>
  <c r="AH48" i="22"/>
  <c r="AL47" i="22"/>
  <c r="AK47" i="22"/>
  <c r="AJ47" i="22"/>
  <c r="AI47" i="22"/>
  <c r="AH47" i="22"/>
  <c r="AL46" i="22"/>
  <c r="AK46" i="22"/>
  <c r="AJ46" i="22"/>
  <c r="AI46" i="22"/>
  <c r="AH46" i="22"/>
  <c r="AL45" i="22"/>
  <c r="AK45" i="22"/>
  <c r="AJ45" i="22"/>
  <c r="AI45" i="22"/>
  <c r="AH45" i="22"/>
  <c r="AL44" i="22"/>
  <c r="AK44" i="22"/>
  <c r="AJ44" i="22"/>
  <c r="AI44" i="22"/>
  <c r="AH44" i="22"/>
  <c r="AL43" i="22"/>
  <c r="AK43" i="22"/>
  <c r="AJ43" i="22"/>
  <c r="AI43" i="22"/>
  <c r="AH43" i="22"/>
  <c r="AL42" i="22"/>
  <c r="AK42" i="22"/>
  <c r="AJ42" i="22"/>
  <c r="AI42" i="22"/>
  <c r="AH42" i="22"/>
  <c r="AL41" i="22"/>
  <c r="AK41" i="22"/>
  <c r="AJ41" i="22"/>
  <c r="AI41" i="22"/>
  <c r="AH41" i="22"/>
  <c r="AL40" i="22"/>
  <c r="AK40" i="22"/>
  <c r="AJ40" i="22"/>
  <c r="AI40" i="22"/>
  <c r="AH40" i="22"/>
  <c r="AL39" i="22"/>
  <c r="AK39" i="22"/>
  <c r="AJ39" i="22"/>
  <c r="AI39" i="22"/>
  <c r="AH39" i="22"/>
  <c r="AL38" i="22"/>
  <c r="AK38" i="22"/>
  <c r="AJ38" i="22"/>
  <c r="AI38" i="22"/>
  <c r="AH38" i="22"/>
  <c r="AL37" i="22"/>
  <c r="AK37" i="22"/>
  <c r="AJ37" i="22"/>
  <c r="AI37" i="22"/>
  <c r="AH37" i="22"/>
  <c r="AL36" i="22"/>
  <c r="AK36" i="22"/>
  <c r="AJ36" i="22"/>
  <c r="AI36" i="22"/>
  <c r="AH36" i="22"/>
  <c r="AL35" i="22"/>
  <c r="AK35" i="22"/>
  <c r="AJ35" i="22"/>
  <c r="AI35" i="22"/>
  <c r="AH35" i="22"/>
  <c r="AL34" i="22"/>
  <c r="AK34" i="22"/>
  <c r="AJ34" i="22"/>
  <c r="AI34" i="22"/>
  <c r="AH34" i="22"/>
  <c r="AL33" i="22"/>
  <c r="AK33" i="22"/>
  <c r="AJ33" i="22"/>
  <c r="AI33" i="22"/>
  <c r="AH33" i="22"/>
  <c r="AL32" i="22"/>
  <c r="AK32" i="22"/>
  <c r="AJ32" i="22"/>
  <c r="AI32" i="22"/>
  <c r="AH32" i="22"/>
  <c r="AL31" i="22"/>
  <c r="AK31" i="22"/>
  <c r="AJ31" i="22"/>
  <c r="AI31" i="22"/>
  <c r="AH31" i="22"/>
  <c r="AL30" i="22"/>
  <c r="AK30" i="22"/>
  <c r="AJ30" i="22"/>
  <c r="AI30" i="22"/>
  <c r="AH30" i="22"/>
  <c r="AL29" i="22"/>
  <c r="AK29" i="22"/>
  <c r="AJ29" i="22"/>
  <c r="AI29" i="22"/>
  <c r="AH29" i="22"/>
  <c r="AL28" i="22"/>
  <c r="AK28" i="22"/>
  <c r="AJ28" i="22"/>
  <c r="AI28" i="22"/>
  <c r="AH28" i="22"/>
  <c r="AL27" i="22"/>
  <c r="AK27" i="22"/>
  <c r="AJ27" i="22"/>
  <c r="AI27" i="22"/>
  <c r="AH27" i="22"/>
  <c r="AL26" i="22"/>
  <c r="AK26" i="22"/>
  <c r="AJ26" i="22"/>
  <c r="AI26" i="22"/>
  <c r="AH26" i="22"/>
  <c r="AL25" i="22"/>
  <c r="AK25" i="22"/>
  <c r="AJ25" i="22"/>
  <c r="AI25" i="22"/>
  <c r="AH25" i="22"/>
  <c r="AL24" i="22"/>
  <c r="AK24" i="22"/>
  <c r="AJ24" i="22"/>
  <c r="AI24" i="22"/>
  <c r="AH24" i="22"/>
  <c r="AL23" i="22"/>
  <c r="AK23" i="22"/>
  <c r="AJ23" i="22"/>
  <c r="AI23" i="22"/>
  <c r="AH23" i="22"/>
  <c r="AL22" i="22"/>
  <c r="AK22" i="22"/>
  <c r="AJ22" i="22"/>
  <c r="AI22" i="22"/>
  <c r="AH22" i="22"/>
  <c r="AL21" i="22"/>
  <c r="AK21" i="22"/>
  <c r="AJ21" i="22"/>
  <c r="AI21" i="22"/>
  <c r="AH21" i="22"/>
  <c r="AL20" i="22"/>
  <c r="AK20" i="22"/>
  <c r="AJ20" i="22"/>
  <c r="AI20" i="22"/>
  <c r="AH20" i="22"/>
  <c r="AL19" i="22"/>
  <c r="AK19" i="22"/>
  <c r="AJ19" i="22"/>
  <c r="AI19" i="22"/>
  <c r="AH19" i="22"/>
  <c r="AL18" i="22"/>
  <c r="AK18" i="22"/>
  <c r="AJ18" i="22"/>
  <c r="AI18" i="22"/>
  <c r="AH18" i="22"/>
  <c r="AL17" i="22"/>
  <c r="AK17" i="22"/>
  <c r="AJ17" i="22"/>
  <c r="AI17" i="22"/>
  <c r="AH17" i="22"/>
  <c r="AL16" i="22"/>
  <c r="AK16" i="22"/>
  <c r="AJ16" i="22"/>
  <c r="AI16" i="22"/>
  <c r="AH16" i="22"/>
  <c r="AL15" i="22"/>
  <c r="AK15" i="22"/>
  <c r="AJ15" i="22"/>
  <c r="AI15" i="22"/>
  <c r="AH15" i="22"/>
  <c r="AL14" i="22"/>
  <c r="AK14" i="22"/>
  <c r="AJ14" i="22"/>
  <c r="AI14" i="22"/>
  <c r="AH14" i="22"/>
  <c r="AL13" i="22"/>
  <c r="AK13" i="22"/>
  <c r="AJ13" i="22"/>
  <c r="AI13" i="22"/>
  <c r="AH13" i="22"/>
  <c r="AL12" i="22"/>
  <c r="AK12" i="22"/>
  <c r="AJ12" i="22"/>
  <c r="AI12" i="22"/>
  <c r="AH12" i="22"/>
  <c r="AL11" i="22"/>
  <c r="AK11" i="22"/>
  <c r="AJ11" i="22"/>
  <c r="AI11" i="22"/>
  <c r="AH11" i="22"/>
  <c r="AL10" i="22"/>
  <c r="AK10" i="22"/>
  <c r="AJ10" i="22"/>
  <c r="AI10" i="22"/>
  <c r="AH10" i="22"/>
  <c r="AL9" i="22"/>
  <c r="AK9" i="22"/>
  <c r="AJ9" i="22"/>
  <c r="AI9" i="22"/>
  <c r="AH9" i="22"/>
  <c r="AL8" i="22"/>
  <c r="AK8" i="22"/>
  <c r="AJ8" i="22"/>
  <c r="AI8" i="22"/>
  <c r="AH8" i="22"/>
  <c r="AL7" i="22"/>
  <c r="AK7" i="22"/>
  <c r="AJ7" i="22"/>
  <c r="AI7" i="22"/>
  <c r="AH7" i="22"/>
  <c r="AL6" i="22"/>
  <c r="AK6" i="22"/>
  <c r="AJ6" i="22"/>
  <c r="AI6" i="22"/>
  <c r="AH6" i="22"/>
  <c r="AG93" i="22"/>
  <c r="AF93" i="22"/>
  <c r="AE93" i="22"/>
  <c r="AD93" i="22"/>
  <c r="AC93" i="22"/>
  <c r="AB93" i="22"/>
  <c r="AA93" i="22"/>
  <c r="Z93" i="22"/>
  <c r="AG92" i="22"/>
  <c r="AF92" i="22"/>
  <c r="AE92" i="22"/>
  <c r="AD92" i="22"/>
  <c r="AC92" i="22"/>
  <c r="AB92" i="22"/>
  <c r="AA92" i="22"/>
  <c r="Z92" i="22"/>
  <c r="AG91" i="22"/>
  <c r="AF91" i="22"/>
  <c r="AE91" i="22"/>
  <c r="AD91" i="22"/>
  <c r="AC91" i="22"/>
  <c r="AB91" i="22"/>
  <c r="AA91" i="22"/>
  <c r="Z91" i="22"/>
  <c r="AG90" i="22"/>
  <c r="AF90" i="22"/>
  <c r="AE90" i="22"/>
  <c r="AD90" i="22"/>
  <c r="AC90" i="22"/>
  <c r="AB90" i="22"/>
  <c r="AA90" i="22"/>
  <c r="Z90" i="22"/>
  <c r="AG89" i="22"/>
  <c r="AF89" i="22"/>
  <c r="AE89" i="22"/>
  <c r="AD89" i="22"/>
  <c r="AC89" i="22"/>
  <c r="AB89" i="22"/>
  <c r="AA89" i="22"/>
  <c r="Z89" i="22"/>
  <c r="AG88" i="22"/>
  <c r="AF88" i="22"/>
  <c r="AE88" i="22"/>
  <c r="AD88" i="22"/>
  <c r="AC88" i="22"/>
  <c r="AB88" i="22"/>
  <c r="AA88" i="22"/>
  <c r="Z88" i="22"/>
  <c r="AG87" i="22"/>
  <c r="AF87" i="22"/>
  <c r="AE87" i="22"/>
  <c r="AD87" i="22"/>
  <c r="AC87" i="22"/>
  <c r="AB87" i="22"/>
  <c r="AA87" i="22"/>
  <c r="Z87" i="22"/>
  <c r="AG86" i="22"/>
  <c r="AF86" i="22"/>
  <c r="AE86" i="22"/>
  <c r="AD86" i="22"/>
  <c r="AC86" i="22"/>
  <c r="AB86" i="22"/>
  <c r="AA86" i="22"/>
  <c r="Z86" i="22"/>
  <c r="AG85" i="22"/>
  <c r="AF85" i="22"/>
  <c r="AE85" i="22"/>
  <c r="AD85" i="22"/>
  <c r="AC85" i="22"/>
  <c r="AB85" i="22"/>
  <c r="AA85" i="22"/>
  <c r="Z85" i="22"/>
  <c r="AG84" i="22"/>
  <c r="AF84" i="22"/>
  <c r="AE84" i="22"/>
  <c r="AD84" i="22"/>
  <c r="AC84" i="22"/>
  <c r="AB84" i="22"/>
  <c r="AA84" i="22"/>
  <c r="Z84" i="22"/>
  <c r="AG83" i="22"/>
  <c r="AF83" i="22"/>
  <c r="AE83" i="22"/>
  <c r="AD83" i="22"/>
  <c r="AC83" i="22"/>
  <c r="AB83" i="22"/>
  <c r="AA83" i="22"/>
  <c r="Z83" i="22"/>
  <c r="AG82" i="22"/>
  <c r="AF82" i="22"/>
  <c r="AE82" i="22"/>
  <c r="AD82" i="22"/>
  <c r="AC82" i="22"/>
  <c r="AB82" i="22"/>
  <c r="AA82" i="22"/>
  <c r="Z82" i="22"/>
  <c r="AG81" i="22"/>
  <c r="AF81" i="22"/>
  <c r="AE81" i="22"/>
  <c r="AD81" i="22"/>
  <c r="AC81" i="22"/>
  <c r="AB81" i="22"/>
  <c r="AA81" i="22"/>
  <c r="Z81" i="22"/>
  <c r="AG80" i="22"/>
  <c r="AF80" i="22"/>
  <c r="AE80" i="22"/>
  <c r="AD80" i="22"/>
  <c r="AC80" i="22"/>
  <c r="AB80" i="22"/>
  <c r="AA80" i="22"/>
  <c r="Z80" i="22"/>
  <c r="AG79" i="22"/>
  <c r="AF79" i="22"/>
  <c r="AE79" i="22"/>
  <c r="AD79" i="22"/>
  <c r="AC79" i="22"/>
  <c r="AB79" i="22"/>
  <c r="AA79" i="22"/>
  <c r="Z79" i="22"/>
  <c r="AG78" i="22"/>
  <c r="AF78" i="22"/>
  <c r="AE78" i="22"/>
  <c r="AD78" i="22"/>
  <c r="AC78" i="22"/>
  <c r="AB78" i="22"/>
  <c r="AA78" i="22"/>
  <c r="Z78" i="22"/>
  <c r="AG77" i="22"/>
  <c r="AF77" i="22"/>
  <c r="AE77" i="22"/>
  <c r="AD77" i="22"/>
  <c r="AC77" i="22"/>
  <c r="AB77" i="22"/>
  <c r="AA77" i="22"/>
  <c r="Z77" i="22"/>
  <c r="AG76" i="22"/>
  <c r="AF76" i="22"/>
  <c r="AE76" i="22"/>
  <c r="AD76" i="22"/>
  <c r="AC76" i="22"/>
  <c r="AB76" i="22"/>
  <c r="AA76" i="22"/>
  <c r="Z76" i="22"/>
  <c r="AG75" i="22"/>
  <c r="AF75" i="22"/>
  <c r="AE75" i="22"/>
  <c r="AD75" i="22"/>
  <c r="AC75" i="22"/>
  <c r="AB75" i="22"/>
  <c r="AA75" i="22"/>
  <c r="Z75" i="22"/>
  <c r="AG74" i="22"/>
  <c r="AF74" i="22"/>
  <c r="AE74" i="22"/>
  <c r="AD74" i="22"/>
  <c r="AC74" i="22"/>
  <c r="AB74" i="22"/>
  <c r="AA74" i="22"/>
  <c r="Z74" i="22"/>
  <c r="AG73" i="22"/>
  <c r="AF73" i="22"/>
  <c r="AE73" i="22"/>
  <c r="AD73" i="22"/>
  <c r="AC73" i="22"/>
  <c r="AB73" i="22"/>
  <c r="AA73" i="22"/>
  <c r="Z73" i="22"/>
  <c r="AG72" i="22"/>
  <c r="AF72" i="22"/>
  <c r="AE72" i="22"/>
  <c r="AD72" i="22"/>
  <c r="AC72" i="22"/>
  <c r="AB72" i="22"/>
  <c r="AA72" i="22"/>
  <c r="Z72" i="22"/>
  <c r="AG71" i="22"/>
  <c r="AF71" i="22"/>
  <c r="AE71" i="22"/>
  <c r="AD71" i="22"/>
  <c r="AC71" i="22"/>
  <c r="AB71" i="22"/>
  <c r="AA71" i="22"/>
  <c r="Z71" i="22"/>
  <c r="AG70" i="22"/>
  <c r="AF70" i="22"/>
  <c r="AE70" i="22"/>
  <c r="AD70" i="22"/>
  <c r="AC70" i="22"/>
  <c r="AB70" i="22"/>
  <c r="AA70" i="22"/>
  <c r="Z70" i="22"/>
  <c r="AG69" i="22"/>
  <c r="AF69" i="22"/>
  <c r="AE69" i="22"/>
  <c r="AD69" i="22"/>
  <c r="AC69" i="22"/>
  <c r="AB69" i="22"/>
  <c r="AA69" i="22"/>
  <c r="Z69" i="22"/>
  <c r="AG68" i="22"/>
  <c r="AF68" i="22"/>
  <c r="AE68" i="22"/>
  <c r="AD68" i="22"/>
  <c r="AC68" i="22"/>
  <c r="AB68" i="22"/>
  <c r="AA68" i="22"/>
  <c r="Z68" i="22"/>
  <c r="AG67" i="22"/>
  <c r="AF67" i="22"/>
  <c r="AE67" i="22"/>
  <c r="AD67" i="22"/>
  <c r="AC67" i="22"/>
  <c r="AB67" i="22"/>
  <c r="AA67" i="22"/>
  <c r="Z67" i="22"/>
  <c r="AG66" i="22"/>
  <c r="AF66" i="22"/>
  <c r="AE66" i="22"/>
  <c r="AD66" i="22"/>
  <c r="AC66" i="22"/>
  <c r="AB66" i="22"/>
  <c r="AA66" i="22"/>
  <c r="Z66" i="22"/>
  <c r="AG65" i="22"/>
  <c r="AF65" i="22"/>
  <c r="AE65" i="22"/>
  <c r="AD65" i="22"/>
  <c r="AC65" i="22"/>
  <c r="AB65" i="22"/>
  <c r="AA65" i="22"/>
  <c r="Z65" i="22"/>
  <c r="AG64" i="22"/>
  <c r="AF64" i="22"/>
  <c r="AE64" i="22"/>
  <c r="AD64" i="22"/>
  <c r="AC64" i="22"/>
  <c r="AB64" i="22"/>
  <c r="AA64" i="22"/>
  <c r="Z64" i="22"/>
  <c r="AG63" i="22"/>
  <c r="AF63" i="22"/>
  <c r="AE63" i="22"/>
  <c r="AD63" i="22"/>
  <c r="AC63" i="22"/>
  <c r="AB63" i="22"/>
  <c r="AA63" i="22"/>
  <c r="Z63" i="22"/>
  <c r="AG62" i="22"/>
  <c r="AF62" i="22"/>
  <c r="AE62" i="22"/>
  <c r="AD62" i="22"/>
  <c r="AC62" i="22"/>
  <c r="AB62" i="22"/>
  <c r="AA62" i="22"/>
  <c r="Z62" i="22"/>
  <c r="AG61" i="22"/>
  <c r="AF61" i="22"/>
  <c r="AE61" i="22"/>
  <c r="AD61" i="22"/>
  <c r="AC61" i="22"/>
  <c r="AB61" i="22"/>
  <c r="AA61" i="22"/>
  <c r="Z61" i="22"/>
  <c r="AG60" i="22"/>
  <c r="AF60" i="22"/>
  <c r="AE60" i="22"/>
  <c r="AD60" i="22"/>
  <c r="AC60" i="22"/>
  <c r="AB60" i="22"/>
  <c r="AA60" i="22"/>
  <c r="Z60" i="22"/>
  <c r="AG59" i="22"/>
  <c r="AF59" i="22"/>
  <c r="AE59" i="22"/>
  <c r="AD59" i="22"/>
  <c r="AC59" i="22"/>
  <c r="AB59" i="22"/>
  <c r="AA59" i="22"/>
  <c r="Z59" i="22"/>
  <c r="AG58" i="22"/>
  <c r="AF58" i="22"/>
  <c r="AE58" i="22"/>
  <c r="AD58" i="22"/>
  <c r="AC58" i="22"/>
  <c r="AB58" i="22"/>
  <c r="AA58" i="22"/>
  <c r="Z58" i="22"/>
  <c r="AG57" i="22"/>
  <c r="AF57" i="22"/>
  <c r="AE57" i="22"/>
  <c r="AD57" i="22"/>
  <c r="AC57" i="22"/>
  <c r="AB57" i="22"/>
  <c r="AA57" i="22"/>
  <c r="Z57" i="22"/>
  <c r="AG56" i="22"/>
  <c r="AF56" i="22"/>
  <c r="AE56" i="22"/>
  <c r="AD56" i="22"/>
  <c r="AC56" i="22"/>
  <c r="AB56" i="22"/>
  <c r="AA56" i="22"/>
  <c r="Z56" i="22"/>
  <c r="AG55" i="22"/>
  <c r="AF55" i="22"/>
  <c r="AE55" i="22"/>
  <c r="AD55" i="22"/>
  <c r="AC55" i="22"/>
  <c r="AB55" i="22"/>
  <c r="AA55" i="22"/>
  <c r="Z55" i="22"/>
  <c r="AG54" i="22"/>
  <c r="AF54" i="22"/>
  <c r="AE54" i="22"/>
  <c r="AD54" i="22"/>
  <c r="AC54" i="22"/>
  <c r="AB54" i="22"/>
  <c r="AA54" i="22"/>
  <c r="Z54" i="22"/>
  <c r="AG53" i="22"/>
  <c r="AF53" i="22"/>
  <c r="AE53" i="22"/>
  <c r="AD53" i="22"/>
  <c r="AC53" i="22"/>
  <c r="AB53" i="22"/>
  <c r="AA53" i="22"/>
  <c r="Z53" i="22"/>
  <c r="AG52" i="22"/>
  <c r="AF52" i="22"/>
  <c r="AE52" i="22"/>
  <c r="AD52" i="22"/>
  <c r="AC52" i="22"/>
  <c r="AB52" i="22"/>
  <c r="AA52" i="22"/>
  <c r="Z52" i="22"/>
  <c r="AG51" i="22"/>
  <c r="AF51" i="22"/>
  <c r="AE51" i="22"/>
  <c r="AD51" i="22"/>
  <c r="AC51" i="22"/>
  <c r="AB51" i="22"/>
  <c r="AA51" i="22"/>
  <c r="Z51" i="22"/>
  <c r="AG50" i="22"/>
  <c r="AF50" i="22"/>
  <c r="AE50" i="22"/>
  <c r="AD50" i="22"/>
  <c r="AC50" i="22"/>
  <c r="AB50" i="22"/>
  <c r="AA50" i="22"/>
  <c r="Z50" i="22"/>
  <c r="AG49" i="22"/>
  <c r="AF49" i="22"/>
  <c r="AE49" i="22"/>
  <c r="AD49" i="22"/>
  <c r="AC49" i="22"/>
  <c r="AB49" i="22"/>
  <c r="AA49" i="22"/>
  <c r="Z49" i="22"/>
  <c r="AG48" i="22"/>
  <c r="AF48" i="22"/>
  <c r="AE48" i="22"/>
  <c r="AD48" i="22"/>
  <c r="AC48" i="22"/>
  <c r="AB48" i="22"/>
  <c r="AA48" i="22"/>
  <c r="Z48" i="22"/>
  <c r="AG47" i="22"/>
  <c r="AF47" i="22"/>
  <c r="AE47" i="22"/>
  <c r="AD47" i="22"/>
  <c r="AC47" i="22"/>
  <c r="AB47" i="22"/>
  <c r="AA47" i="22"/>
  <c r="Z47" i="22"/>
  <c r="AG46" i="22"/>
  <c r="AF46" i="22"/>
  <c r="AE46" i="22"/>
  <c r="AD46" i="22"/>
  <c r="AC46" i="22"/>
  <c r="AB46" i="22"/>
  <c r="AA46" i="22"/>
  <c r="Z46" i="22"/>
  <c r="AG45" i="22"/>
  <c r="AF45" i="22"/>
  <c r="AE45" i="22"/>
  <c r="AD45" i="22"/>
  <c r="AC45" i="22"/>
  <c r="AB45" i="22"/>
  <c r="AA45" i="22"/>
  <c r="Z45" i="22"/>
  <c r="AG44" i="22"/>
  <c r="AF44" i="22"/>
  <c r="AE44" i="22"/>
  <c r="AD44" i="22"/>
  <c r="AC44" i="22"/>
  <c r="AB44" i="22"/>
  <c r="AA44" i="22"/>
  <c r="Z44" i="22"/>
  <c r="AG43" i="22"/>
  <c r="AF43" i="22"/>
  <c r="AE43" i="22"/>
  <c r="AD43" i="22"/>
  <c r="AC43" i="22"/>
  <c r="AB43" i="22"/>
  <c r="AA43" i="22"/>
  <c r="Z43" i="22"/>
  <c r="AG42" i="22"/>
  <c r="AF42" i="22"/>
  <c r="AE42" i="22"/>
  <c r="AD42" i="22"/>
  <c r="AC42" i="22"/>
  <c r="AB42" i="22"/>
  <c r="AA42" i="22"/>
  <c r="Z42" i="22"/>
  <c r="AG41" i="22"/>
  <c r="AF41" i="22"/>
  <c r="AE41" i="22"/>
  <c r="AD41" i="22"/>
  <c r="AC41" i="22"/>
  <c r="AB41" i="22"/>
  <c r="AA41" i="22"/>
  <c r="Z41" i="22"/>
  <c r="AG40" i="22"/>
  <c r="AF40" i="22"/>
  <c r="AE40" i="22"/>
  <c r="AD40" i="22"/>
  <c r="AC40" i="22"/>
  <c r="AB40" i="22"/>
  <c r="AA40" i="22"/>
  <c r="Z40" i="22"/>
  <c r="AG39" i="22"/>
  <c r="AF39" i="22"/>
  <c r="AE39" i="22"/>
  <c r="AD39" i="22"/>
  <c r="AC39" i="22"/>
  <c r="AB39" i="22"/>
  <c r="AA39" i="22"/>
  <c r="Z39" i="22"/>
  <c r="AG38" i="22"/>
  <c r="AF38" i="22"/>
  <c r="AE38" i="22"/>
  <c r="AD38" i="22"/>
  <c r="AC38" i="22"/>
  <c r="AB38" i="22"/>
  <c r="AA38" i="22"/>
  <c r="Z38" i="22"/>
  <c r="AG37" i="22"/>
  <c r="AF37" i="22"/>
  <c r="AE37" i="22"/>
  <c r="AD37" i="22"/>
  <c r="AC37" i="22"/>
  <c r="AB37" i="22"/>
  <c r="AA37" i="22"/>
  <c r="Z37" i="22"/>
  <c r="AG36" i="22"/>
  <c r="AF36" i="22"/>
  <c r="AE36" i="22"/>
  <c r="AD36" i="22"/>
  <c r="AC36" i="22"/>
  <c r="AB36" i="22"/>
  <c r="AA36" i="22"/>
  <c r="Z36" i="22"/>
  <c r="AG35" i="22"/>
  <c r="AF35" i="22"/>
  <c r="AE35" i="22"/>
  <c r="AD35" i="22"/>
  <c r="AC35" i="22"/>
  <c r="AB35" i="22"/>
  <c r="AA35" i="22"/>
  <c r="Z35" i="22"/>
  <c r="AG34" i="22"/>
  <c r="AF34" i="22"/>
  <c r="AE34" i="22"/>
  <c r="AD34" i="22"/>
  <c r="AC34" i="22"/>
  <c r="AB34" i="22"/>
  <c r="AA34" i="22"/>
  <c r="Z34" i="22"/>
  <c r="AG33" i="22"/>
  <c r="AF33" i="22"/>
  <c r="AE33" i="22"/>
  <c r="AD33" i="22"/>
  <c r="AC33" i="22"/>
  <c r="AB33" i="22"/>
  <c r="AA33" i="22"/>
  <c r="Z33" i="22"/>
  <c r="AG32" i="22"/>
  <c r="AF32" i="22"/>
  <c r="AE32" i="22"/>
  <c r="AD32" i="22"/>
  <c r="AC32" i="22"/>
  <c r="AB32" i="22"/>
  <c r="AA32" i="22"/>
  <c r="Z32" i="22"/>
  <c r="AG31" i="22"/>
  <c r="AF31" i="22"/>
  <c r="AE31" i="22"/>
  <c r="AD31" i="22"/>
  <c r="AC31" i="22"/>
  <c r="AB31" i="22"/>
  <c r="AA31" i="22"/>
  <c r="Z31" i="22"/>
  <c r="AG30" i="22"/>
  <c r="AF30" i="22"/>
  <c r="AE30" i="22"/>
  <c r="AD30" i="22"/>
  <c r="AC30" i="22"/>
  <c r="AB30" i="22"/>
  <c r="AA30" i="22"/>
  <c r="Z30" i="22"/>
  <c r="AG29" i="22"/>
  <c r="AF29" i="22"/>
  <c r="AE29" i="22"/>
  <c r="AD29" i="22"/>
  <c r="AC29" i="22"/>
  <c r="AB29" i="22"/>
  <c r="AA29" i="22"/>
  <c r="Z29" i="22"/>
  <c r="AG28" i="22"/>
  <c r="AF28" i="22"/>
  <c r="AE28" i="22"/>
  <c r="AD28" i="22"/>
  <c r="AC28" i="22"/>
  <c r="AB28" i="22"/>
  <c r="AA28" i="22"/>
  <c r="Z28" i="22"/>
  <c r="AG27" i="22"/>
  <c r="AF27" i="22"/>
  <c r="AE27" i="22"/>
  <c r="AD27" i="22"/>
  <c r="AC27" i="22"/>
  <c r="AB27" i="22"/>
  <c r="AA27" i="22"/>
  <c r="Z27" i="22"/>
  <c r="AG26" i="22"/>
  <c r="AF26" i="22"/>
  <c r="AE26" i="22"/>
  <c r="AD26" i="22"/>
  <c r="AC26" i="22"/>
  <c r="AB26" i="22"/>
  <c r="AA26" i="22"/>
  <c r="Z26" i="22"/>
  <c r="AG25" i="22"/>
  <c r="AF25" i="22"/>
  <c r="AE25" i="22"/>
  <c r="AD25" i="22"/>
  <c r="AC25" i="22"/>
  <c r="AB25" i="22"/>
  <c r="AA25" i="22"/>
  <c r="Z25" i="22"/>
  <c r="AG24" i="22"/>
  <c r="AF24" i="22"/>
  <c r="AE24" i="22"/>
  <c r="AD24" i="22"/>
  <c r="AC24" i="22"/>
  <c r="AB24" i="22"/>
  <c r="AA24" i="22"/>
  <c r="Z24" i="22"/>
  <c r="AG23" i="22"/>
  <c r="AF23" i="22"/>
  <c r="AE23" i="22"/>
  <c r="AD23" i="22"/>
  <c r="AC23" i="22"/>
  <c r="AB23" i="22"/>
  <c r="AA23" i="22"/>
  <c r="Z23" i="22"/>
  <c r="AG22" i="22"/>
  <c r="AF22" i="22"/>
  <c r="AE22" i="22"/>
  <c r="AD22" i="22"/>
  <c r="AC22" i="22"/>
  <c r="AB22" i="22"/>
  <c r="AA22" i="22"/>
  <c r="Z22" i="22"/>
  <c r="AG21" i="22"/>
  <c r="AF21" i="22"/>
  <c r="AE21" i="22"/>
  <c r="AD21" i="22"/>
  <c r="AC21" i="22"/>
  <c r="AB21" i="22"/>
  <c r="AA21" i="22"/>
  <c r="Z21" i="22"/>
  <c r="AG20" i="22"/>
  <c r="AF20" i="22"/>
  <c r="AE20" i="22"/>
  <c r="AD20" i="22"/>
  <c r="AC20" i="22"/>
  <c r="AB20" i="22"/>
  <c r="AA20" i="22"/>
  <c r="Z20" i="22"/>
  <c r="AG19" i="22"/>
  <c r="AF19" i="22"/>
  <c r="AE19" i="22"/>
  <c r="AD19" i="22"/>
  <c r="AC19" i="22"/>
  <c r="AB19" i="22"/>
  <c r="AA19" i="22"/>
  <c r="Z19" i="22"/>
  <c r="AG18" i="22"/>
  <c r="AF18" i="22"/>
  <c r="AE18" i="22"/>
  <c r="AD18" i="22"/>
  <c r="AC18" i="22"/>
  <c r="AB18" i="22"/>
  <c r="AA18" i="22"/>
  <c r="Z18" i="22"/>
  <c r="AG17" i="22"/>
  <c r="AF17" i="22"/>
  <c r="AE17" i="22"/>
  <c r="AD17" i="22"/>
  <c r="AC17" i="22"/>
  <c r="AB17" i="22"/>
  <c r="AA17" i="22"/>
  <c r="Z17" i="22"/>
  <c r="AG16" i="22"/>
  <c r="AF16" i="22"/>
  <c r="AE16" i="22"/>
  <c r="AD16" i="22"/>
  <c r="AC16" i="22"/>
  <c r="AB16" i="22"/>
  <c r="AA16" i="22"/>
  <c r="Z16" i="22"/>
  <c r="AG15" i="22"/>
  <c r="AF15" i="22"/>
  <c r="AE15" i="22"/>
  <c r="AD15" i="22"/>
  <c r="AC15" i="22"/>
  <c r="AB15" i="22"/>
  <c r="AA15" i="22"/>
  <c r="Z15" i="22"/>
  <c r="AG14" i="22"/>
  <c r="AF14" i="22"/>
  <c r="AE14" i="22"/>
  <c r="AD14" i="22"/>
  <c r="AC14" i="22"/>
  <c r="AB14" i="22"/>
  <c r="AA14" i="22"/>
  <c r="Z14" i="22"/>
  <c r="AG13" i="22"/>
  <c r="AF13" i="22"/>
  <c r="AE13" i="22"/>
  <c r="AD13" i="22"/>
  <c r="AC13" i="22"/>
  <c r="AB13" i="22"/>
  <c r="AA13" i="22"/>
  <c r="Z13" i="22"/>
  <c r="AG12" i="22"/>
  <c r="AF12" i="22"/>
  <c r="AE12" i="22"/>
  <c r="AD12" i="22"/>
  <c r="AC12" i="22"/>
  <c r="AB12" i="22"/>
  <c r="AA12" i="22"/>
  <c r="Z12" i="22"/>
  <c r="AG11" i="22"/>
  <c r="AF11" i="22"/>
  <c r="AE11" i="22"/>
  <c r="AD11" i="22"/>
  <c r="AC11" i="22"/>
  <c r="AB11" i="22"/>
  <c r="AA11" i="22"/>
  <c r="Z11" i="22"/>
  <c r="AG10" i="22"/>
  <c r="AF10" i="22"/>
  <c r="AE10" i="22"/>
  <c r="AD10" i="22"/>
  <c r="AC10" i="22"/>
  <c r="AB10" i="22"/>
  <c r="AA10" i="22"/>
  <c r="Z10" i="22"/>
  <c r="AG9" i="22"/>
  <c r="AF9" i="22"/>
  <c r="AE9" i="22"/>
  <c r="AD9" i="22"/>
  <c r="AC9" i="22"/>
  <c r="AB9" i="22"/>
  <c r="AA9" i="22"/>
  <c r="Z9" i="22"/>
  <c r="AG8" i="22"/>
  <c r="AF8" i="22"/>
  <c r="AE8" i="22"/>
  <c r="AD8" i="22"/>
  <c r="AC8" i="22"/>
  <c r="AB8" i="22"/>
  <c r="AA8" i="22"/>
  <c r="Z8" i="22"/>
  <c r="AG7" i="22"/>
  <c r="AF7" i="22"/>
  <c r="AE7" i="22"/>
  <c r="AD7" i="22"/>
  <c r="AC7" i="22"/>
  <c r="AB7" i="22"/>
  <c r="AA7" i="22"/>
  <c r="Z7" i="22"/>
  <c r="AG6" i="22"/>
  <c r="AF6" i="22"/>
  <c r="AE6" i="22"/>
  <c r="AD6" i="22"/>
  <c r="AC6" i="22"/>
  <c r="AB6" i="22"/>
  <c r="AA6" i="22"/>
  <c r="Z6" i="22"/>
  <c r="X93" i="22"/>
  <c r="W93" i="22"/>
  <c r="V93" i="22"/>
  <c r="U93" i="22"/>
  <c r="T93" i="22"/>
  <c r="S93" i="22"/>
  <c r="R93" i="22"/>
  <c r="Q93" i="22"/>
  <c r="P93" i="22"/>
  <c r="O93" i="22"/>
  <c r="N93" i="22"/>
  <c r="X92" i="22"/>
  <c r="W92" i="22"/>
  <c r="V92" i="22"/>
  <c r="U92" i="22"/>
  <c r="T92" i="22"/>
  <c r="S92" i="22"/>
  <c r="R92" i="22"/>
  <c r="Q92" i="22"/>
  <c r="P92" i="22"/>
  <c r="O92" i="22"/>
  <c r="N92" i="22"/>
  <c r="X91" i="22"/>
  <c r="W91" i="22"/>
  <c r="V91" i="22"/>
  <c r="U91" i="22"/>
  <c r="T91" i="22"/>
  <c r="S91" i="22"/>
  <c r="R91" i="22"/>
  <c r="Q91" i="22"/>
  <c r="P91" i="22"/>
  <c r="O91" i="22"/>
  <c r="N91" i="22"/>
  <c r="X90" i="22"/>
  <c r="W90" i="22"/>
  <c r="V90" i="22"/>
  <c r="U90" i="22"/>
  <c r="T90" i="22"/>
  <c r="S90" i="22"/>
  <c r="R90" i="22"/>
  <c r="Q90" i="22"/>
  <c r="P90" i="22"/>
  <c r="O90" i="22"/>
  <c r="N90" i="22"/>
  <c r="X89" i="22"/>
  <c r="W89" i="22"/>
  <c r="V89" i="22"/>
  <c r="U89" i="22"/>
  <c r="T89" i="22"/>
  <c r="S89" i="22"/>
  <c r="R89" i="22"/>
  <c r="Q89" i="22"/>
  <c r="P89" i="22"/>
  <c r="O89" i="22"/>
  <c r="N89" i="22"/>
  <c r="X88" i="22"/>
  <c r="W88" i="22"/>
  <c r="V88" i="22"/>
  <c r="U88" i="22"/>
  <c r="T88" i="22"/>
  <c r="S88" i="22"/>
  <c r="R88" i="22"/>
  <c r="Q88" i="22"/>
  <c r="P88" i="22"/>
  <c r="O88" i="22"/>
  <c r="N88" i="22"/>
  <c r="X87" i="22"/>
  <c r="W87" i="22"/>
  <c r="V87" i="22"/>
  <c r="U87" i="22"/>
  <c r="T87" i="22"/>
  <c r="S87" i="22"/>
  <c r="R87" i="22"/>
  <c r="Q87" i="22"/>
  <c r="P87" i="22"/>
  <c r="O87" i="22"/>
  <c r="N87" i="22"/>
  <c r="X86" i="22"/>
  <c r="W86" i="22"/>
  <c r="V86" i="22"/>
  <c r="U86" i="22"/>
  <c r="T86" i="22"/>
  <c r="S86" i="22"/>
  <c r="R86" i="22"/>
  <c r="Q86" i="22"/>
  <c r="P86" i="22"/>
  <c r="O86" i="22"/>
  <c r="N86" i="22"/>
  <c r="X85" i="22"/>
  <c r="W85" i="22"/>
  <c r="V85" i="22"/>
  <c r="U85" i="22"/>
  <c r="T85" i="22"/>
  <c r="S85" i="22"/>
  <c r="R85" i="22"/>
  <c r="Q85" i="22"/>
  <c r="P85" i="22"/>
  <c r="O85" i="22"/>
  <c r="N85" i="22"/>
  <c r="X84" i="22"/>
  <c r="W84" i="22"/>
  <c r="V84" i="22"/>
  <c r="U84" i="22"/>
  <c r="T84" i="22"/>
  <c r="S84" i="22"/>
  <c r="R84" i="22"/>
  <c r="Q84" i="22"/>
  <c r="P84" i="22"/>
  <c r="O84" i="22"/>
  <c r="N84" i="22"/>
  <c r="X83" i="22"/>
  <c r="W83" i="22"/>
  <c r="V83" i="22"/>
  <c r="U83" i="22"/>
  <c r="T83" i="22"/>
  <c r="S83" i="22"/>
  <c r="R83" i="22"/>
  <c r="Q83" i="22"/>
  <c r="P83" i="22"/>
  <c r="O83" i="22"/>
  <c r="N83" i="22"/>
  <c r="X82" i="22"/>
  <c r="W82" i="22"/>
  <c r="V82" i="22"/>
  <c r="U82" i="22"/>
  <c r="T82" i="22"/>
  <c r="S82" i="22"/>
  <c r="R82" i="22"/>
  <c r="Q82" i="22"/>
  <c r="P82" i="22"/>
  <c r="O82" i="22"/>
  <c r="N82" i="22"/>
  <c r="X81" i="22"/>
  <c r="W81" i="22"/>
  <c r="V81" i="22"/>
  <c r="U81" i="22"/>
  <c r="T81" i="22"/>
  <c r="S81" i="22"/>
  <c r="R81" i="22"/>
  <c r="Q81" i="22"/>
  <c r="P81" i="22"/>
  <c r="O81" i="22"/>
  <c r="N81" i="22"/>
  <c r="X80" i="22"/>
  <c r="W80" i="22"/>
  <c r="V80" i="22"/>
  <c r="U80" i="22"/>
  <c r="T80" i="22"/>
  <c r="S80" i="22"/>
  <c r="R80" i="22"/>
  <c r="Q80" i="22"/>
  <c r="P80" i="22"/>
  <c r="O80" i="22"/>
  <c r="N80" i="22"/>
  <c r="X79" i="22"/>
  <c r="W79" i="22"/>
  <c r="V79" i="22"/>
  <c r="U79" i="22"/>
  <c r="T79" i="22"/>
  <c r="S79" i="22"/>
  <c r="R79" i="22"/>
  <c r="Q79" i="22"/>
  <c r="P79" i="22"/>
  <c r="O79" i="22"/>
  <c r="N79" i="22"/>
  <c r="X78" i="22"/>
  <c r="W78" i="22"/>
  <c r="V78" i="22"/>
  <c r="U78" i="22"/>
  <c r="T78" i="22"/>
  <c r="S78" i="22"/>
  <c r="R78" i="22"/>
  <c r="Q78" i="22"/>
  <c r="P78" i="22"/>
  <c r="O78" i="22"/>
  <c r="N78" i="22"/>
  <c r="X77" i="22"/>
  <c r="W77" i="22"/>
  <c r="V77" i="22"/>
  <c r="U77" i="22"/>
  <c r="T77" i="22"/>
  <c r="S77" i="22"/>
  <c r="R77" i="22"/>
  <c r="Q77" i="22"/>
  <c r="P77" i="22"/>
  <c r="O77" i="22"/>
  <c r="N77" i="22"/>
  <c r="X76" i="22"/>
  <c r="W76" i="22"/>
  <c r="V76" i="22"/>
  <c r="U76" i="22"/>
  <c r="T76" i="22"/>
  <c r="S76" i="22"/>
  <c r="R76" i="22"/>
  <c r="Q76" i="22"/>
  <c r="P76" i="22"/>
  <c r="O76" i="22"/>
  <c r="N76" i="22"/>
  <c r="X75" i="22"/>
  <c r="W75" i="22"/>
  <c r="V75" i="22"/>
  <c r="U75" i="22"/>
  <c r="T75" i="22"/>
  <c r="S75" i="22"/>
  <c r="R75" i="22"/>
  <c r="Q75" i="22"/>
  <c r="P75" i="22"/>
  <c r="O75" i="22"/>
  <c r="N75" i="22"/>
  <c r="X74" i="22"/>
  <c r="W74" i="22"/>
  <c r="V74" i="22"/>
  <c r="U74" i="22"/>
  <c r="T74" i="22"/>
  <c r="S74" i="22"/>
  <c r="R74" i="22"/>
  <c r="Q74" i="22"/>
  <c r="P74" i="22"/>
  <c r="O74" i="22"/>
  <c r="N74" i="22"/>
  <c r="X73" i="22"/>
  <c r="W73" i="22"/>
  <c r="V73" i="22"/>
  <c r="U73" i="22"/>
  <c r="T73" i="22"/>
  <c r="S73" i="22"/>
  <c r="R73" i="22"/>
  <c r="Q73" i="22"/>
  <c r="P73" i="22"/>
  <c r="O73" i="22"/>
  <c r="N73" i="22"/>
  <c r="X72" i="22"/>
  <c r="W72" i="22"/>
  <c r="V72" i="22"/>
  <c r="U72" i="22"/>
  <c r="T72" i="22"/>
  <c r="S72" i="22"/>
  <c r="R72" i="22"/>
  <c r="Q72" i="22"/>
  <c r="P72" i="22"/>
  <c r="O72" i="22"/>
  <c r="N72" i="22"/>
  <c r="X71" i="22"/>
  <c r="W71" i="22"/>
  <c r="V71" i="22"/>
  <c r="U71" i="22"/>
  <c r="T71" i="22"/>
  <c r="S71" i="22"/>
  <c r="R71" i="22"/>
  <c r="Q71" i="22"/>
  <c r="P71" i="22"/>
  <c r="O71" i="22"/>
  <c r="N71" i="22"/>
  <c r="X70" i="22"/>
  <c r="W70" i="22"/>
  <c r="V70" i="22"/>
  <c r="U70" i="22"/>
  <c r="T70" i="22"/>
  <c r="S70" i="22"/>
  <c r="R70" i="22"/>
  <c r="Q70" i="22"/>
  <c r="P70" i="22"/>
  <c r="O70" i="22"/>
  <c r="N70" i="22"/>
  <c r="X69" i="22"/>
  <c r="W69" i="22"/>
  <c r="V69" i="22"/>
  <c r="U69" i="22"/>
  <c r="T69" i="22"/>
  <c r="S69" i="22"/>
  <c r="R69" i="22"/>
  <c r="Q69" i="22"/>
  <c r="P69" i="22"/>
  <c r="O69" i="22"/>
  <c r="N69" i="22"/>
  <c r="X68" i="22"/>
  <c r="W68" i="22"/>
  <c r="V68" i="22"/>
  <c r="U68" i="22"/>
  <c r="T68" i="22"/>
  <c r="S68" i="22"/>
  <c r="R68" i="22"/>
  <c r="Q68" i="22"/>
  <c r="P68" i="22"/>
  <c r="O68" i="22"/>
  <c r="N68" i="22"/>
  <c r="X67" i="22"/>
  <c r="W67" i="22"/>
  <c r="V67" i="22"/>
  <c r="U67" i="22"/>
  <c r="T67" i="22"/>
  <c r="S67" i="22"/>
  <c r="R67" i="22"/>
  <c r="Q67" i="22"/>
  <c r="P67" i="22"/>
  <c r="O67" i="22"/>
  <c r="N67" i="22"/>
  <c r="X66" i="22"/>
  <c r="W66" i="22"/>
  <c r="V66" i="22"/>
  <c r="U66" i="22"/>
  <c r="T66" i="22"/>
  <c r="S66" i="22"/>
  <c r="R66" i="22"/>
  <c r="Q66" i="22"/>
  <c r="P66" i="22"/>
  <c r="O66" i="22"/>
  <c r="N66" i="22"/>
  <c r="X65" i="22"/>
  <c r="W65" i="22"/>
  <c r="V65" i="22"/>
  <c r="U65" i="22"/>
  <c r="T65" i="22"/>
  <c r="S65" i="22"/>
  <c r="R65" i="22"/>
  <c r="Q65" i="22"/>
  <c r="P65" i="22"/>
  <c r="O65" i="22"/>
  <c r="N65" i="22"/>
  <c r="X64" i="22"/>
  <c r="W64" i="22"/>
  <c r="V64" i="22"/>
  <c r="U64" i="22"/>
  <c r="T64" i="22"/>
  <c r="S64" i="22"/>
  <c r="R64" i="22"/>
  <c r="Q64" i="22"/>
  <c r="P64" i="22"/>
  <c r="O64" i="22"/>
  <c r="N64" i="22"/>
  <c r="X63" i="22"/>
  <c r="W63" i="22"/>
  <c r="V63" i="22"/>
  <c r="U63" i="22"/>
  <c r="T63" i="22"/>
  <c r="S63" i="22"/>
  <c r="R63" i="22"/>
  <c r="Q63" i="22"/>
  <c r="P63" i="22"/>
  <c r="O63" i="22"/>
  <c r="N63" i="22"/>
  <c r="X62" i="22"/>
  <c r="W62" i="22"/>
  <c r="V62" i="22"/>
  <c r="U62" i="22"/>
  <c r="T62" i="22"/>
  <c r="S62" i="22"/>
  <c r="R62" i="22"/>
  <c r="Q62" i="22"/>
  <c r="P62" i="22"/>
  <c r="O62" i="22"/>
  <c r="N62" i="22"/>
  <c r="X61" i="22"/>
  <c r="W61" i="22"/>
  <c r="V61" i="22"/>
  <c r="U61" i="22"/>
  <c r="T61" i="22"/>
  <c r="S61" i="22"/>
  <c r="R61" i="22"/>
  <c r="Q61" i="22"/>
  <c r="P61" i="22"/>
  <c r="O61" i="22"/>
  <c r="N61" i="22"/>
  <c r="X60" i="22"/>
  <c r="W60" i="22"/>
  <c r="V60" i="22"/>
  <c r="U60" i="22"/>
  <c r="T60" i="22"/>
  <c r="S60" i="22"/>
  <c r="R60" i="22"/>
  <c r="Q60" i="22"/>
  <c r="P60" i="22"/>
  <c r="O60" i="22"/>
  <c r="N60" i="22"/>
  <c r="X59" i="22"/>
  <c r="W59" i="22"/>
  <c r="V59" i="22"/>
  <c r="U59" i="22"/>
  <c r="T59" i="22"/>
  <c r="S59" i="22"/>
  <c r="R59" i="22"/>
  <c r="Q59" i="22"/>
  <c r="P59" i="22"/>
  <c r="O59" i="22"/>
  <c r="N59" i="22"/>
  <c r="X58" i="22"/>
  <c r="W58" i="22"/>
  <c r="V58" i="22"/>
  <c r="U58" i="22"/>
  <c r="T58" i="22"/>
  <c r="S58" i="22"/>
  <c r="R58" i="22"/>
  <c r="Q58" i="22"/>
  <c r="P58" i="22"/>
  <c r="O58" i="22"/>
  <c r="N58" i="22"/>
  <c r="X57" i="22"/>
  <c r="W57" i="22"/>
  <c r="V57" i="22"/>
  <c r="U57" i="22"/>
  <c r="T57" i="22"/>
  <c r="S57" i="22"/>
  <c r="R57" i="22"/>
  <c r="Q57" i="22"/>
  <c r="P57" i="22"/>
  <c r="O57" i="22"/>
  <c r="N57" i="22"/>
  <c r="X56" i="22"/>
  <c r="W56" i="22"/>
  <c r="V56" i="22"/>
  <c r="U56" i="22"/>
  <c r="T56" i="22"/>
  <c r="S56" i="22"/>
  <c r="R56" i="22"/>
  <c r="Q56" i="22"/>
  <c r="P56" i="22"/>
  <c r="O56" i="22"/>
  <c r="N56" i="22"/>
  <c r="X55" i="22"/>
  <c r="W55" i="22"/>
  <c r="V55" i="22"/>
  <c r="U55" i="22"/>
  <c r="T55" i="22"/>
  <c r="S55" i="22"/>
  <c r="R55" i="22"/>
  <c r="Q55" i="22"/>
  <c r="P55" i="22"/>
  <c r="O55" i="22"/>
  <c r="N55" i="22"/>
  <c r="X54" i="22"/>
  <c r="W54" i="22"/>
  <c r="V54" i="22"/>
  <c r="U54" i="22"/>
  <c r="T54" i="22"/>
  <c r="S54" i="22"/>
  <c r="R54" i="22"/>
  <c r="Q54" i="22"/>
  <c r="P54" i="22"/>
  <c r="O54" i="22"/>
  <c r="N54" i="22"/>
  <c r="X53" i="22"/>
  <c r="W53" i="22"/>
  <c r="V53" i="22"/>
  <c r="U53" i="22"/>
  <c r="T53" i="22"/>
  <c r="S53" i="22"/>
  <c r="R53" i="22"/>
  <c r="Q53" i="22"/>
  <c r="P53" i="22"/>
  <c r="O53" i="22"/>
  <c r="N53" i="22"/>
  <c r="X52" i="22"/>
  <c r="W52" i="22"/>
  <c r="V52" i="22"/>
  <c r="U52" i="22"/>
  <c r="T52" i="22"/>
  <c r="S52" i="22"/>
  <c r="R52" i="22"/>
  <c r="Q52" i="22"/>
  <c r="P52" i="22"/>
  <c r="O52" i="22"/>
  <c r="N52" i="22"/>
  <c r="X51" i="22"/>
  <c r="W51" i="22"/>
  <c r="V51" i="22"/>
  <c r="U51" i="22"/>
  <c r="T51" i="22"/>
  <c r="S51" i="22"/>
  <c r="R51" i="22"/>
  <c r="Q51" i="22"/>
  <c r="P51" i="22"/>
  <c r="O51" i="22"/>
  <c r="N51" i="22"/>
  <c r="X50" i="22"/>
  <c r="W50" i="22"/>
  <c r="V50" i="22"/>
  <c r="U50" i="22"/>
  <c r="T50" i="22"/>
  <c r="S50" i="22"/>
  <c r="R50" i="22"/>
  <c r="Q50" i="22"/>
  <c r="P50" i="22"/>
  <c r="O50" i="22"/>
  <c r="N50" i="22"/>
  <c r="X49" i="22"/>
  <c r="W49" i="22"/>
  <c r="V49" i="22"/>
  <c r="U49" i="22"/>
  <c r="T49" i="22"/>
  <c r="S49" i="22"/>
  <c r="R49" i="22"/>
  <c r="Q49" i="22"/>
  <c r="P49" i="22"/>
  <c r="O49" i="22"/>
  <c r="N49" i="22"/>
  <c r="X48" i="22"/>
  <c r="W48" i="22"/>
  <c r="V48" i="22"/>
  <c r="U48" i="22"/>
  <c r="T48" i="22"/>
  <c r="S48" i="22"/>
  <c r="R48" i="22"/>
  <c r="Q48" i="22"/>
  <c r="P48" i="22"/>
  <c r="O48" i="22"/>
  <c r="N48" i="22"/>
  <c r="X47" i="22"/>
  <c r="W47" i="22"/>
  <c r="V47" i="22"/>
  <c r="U47" i="22"/>
  <c r="T47" i="22"/>
  <c r="S47" i="22"/>
  <c r="R47" i="22"/>
  <c r="Q47" i="22"/>
  <c r="P47" i="22"/>
  <c r="O47" i="22"/>
  <c r="N47" i="22"/>
  <c r="X46" i="22"/>
  <c r="W46" i="22"/>
  <c r="V46" i="22"/>
  <c r="U46" i="22"/>
  <c r="T46" i="22"/>
  <c r="S46" i="22"/>
  <c r="R46" i="22"/>
  <c r="Q46" i="22"/>
  <c r="P46" i="22"/>
  <c r="O46" i="22"/>
  <c r="N46" i="22"/>
  <c r="X45" i="22"/>
  <c r="W45" i="22"/>
  <c r="V45" i="22"/>
  <c r="U45" i="22"/>
  <c r="T45" i="22"/>
  <c r="S45" i="22"/>
  <c r="R45" i="22"/>
  <c r="Q45" i="22"/>
  <c r="P45" i="22"/>
  <c r="O45" i="22"/>
  <c r="N45" i="22"/>
  <c r="X44" i="22"/>
  <c r="W44" i="22"/>
  <c r="V44" i="22"/>
  <c r="U44" i="22"/>
  <c r="T44" i="22"/>
  <c r="S44" i="22"/>
  <c r="R44" i="22"/>
  <c r="Q44" i="22"/>
  <c r="P44" i="22"/>
  <c r="O44" i="22"/>
  <c r="N44" i="22"/>
  <c r="X43" i="22"/>
  <c r="W43" i="22"/>
  <c r="V43" i="22"/>
  <c r="U43" i="22"/>
  <c r="T43" i="22"/>
  <c r="S43" i="22"/>
  <c r="R43" i="22"/>
  <c r="Q43" i="22"/>
  <c r="P43" i="22"/>
  <c r="O43" i="22"/>
  <c r="N43" i="22"/>
  <c r="X42" i="22"/>
  <c r="W42" i="22"/>
  <c r="V42" i="22"/>
  <c r="U42" i="22"/>
  <c r="T42" i="22"/>
  <c r="S42" i="22"/>
  <c r="R42" i="22"/>
  <c r="Q42" i="22"/>
  <c r="P42" i="22"/>
  <c r="O42" i="22"/>
  <c r="N42" i="22"/>
  <c r="X41" i="22"/>
  <c r="W41" i="22"/>
  <c r="V41" i="22"/>
  <c r="U41" i="22"/>
  <c r="T41" i="22"/>
  <c r="S41" i="22"/>
  <c r="R41" i="22"/>
  <c r="Q41" i="22"/>
  <c r="P41" i="22"/>
  <c r="O41" i="22"/>
  <c r="N41" i="22"/>
  <c r="X40" i="22"/>
  <c r="W40" i="22"/>
  <c r="V40" i="22"/>
  <c r="U40" i="22"/>
  <c r="T40" i="22"/>
  <c r="S40" i="22"/>
  <c r="R40" i="22"/>
  <c r="Q40" i="22"/>
  <c r="P40" i="22"/>
  <c r="O40" i="22"/>
  <c r="N40" i="22"/>
  <c r="X39" i="22"/>
  <c r="W39" i="22"/>
  <c r="V39" i="22"/>
  <c r="U39" i="22"/>
  <c r="T39" i="22"/>
  <c r="S39" i="22"/>
  <c r="R39" i="22"/>
  <c r="Q39" i="22"/>
  <c r="P39" i="22"/>
  <c r="O39" i="22"/>
  <c r="N39" i="22"/>
  <c r="X38" i="22"/>
  <c r="W38" i="22"/>
  <c r="V38" i="22"/>
  <c r="U38" i="22"/>
  <c r="T38" i="22"/>
  <c r="S38" i="22"/>
  <c r="R38" i="22"/>
  <c r="Q38" i="22"/>
  <c r="P38" i="22"/>
  <c r="O38" i="22"/>
  <c r="N38" i="22"/>
  <c r="X37" i="22"/>
  <c r="W37" i="22"/>
  <c r="V37" i="22"/>
  <c r="U37" i="22"/>
  <c r="T37" i="22"/>
  <c r="S37" i="22"/>
  <c r="R37" i="22"/>
  <c r="Q37" i="22"/>
  <c r="P37" i="22"/>
  <c r="O37" i="22"/>
  <c r="N37" i="22"/>
  <c r="X36" i="22"/>
  <c r="W36" i="22"/>
  <c r="V36" i="22"/>
  <c r="U36" i="22"/>
  <c r="T36" i="22"/>
  <c r="S36" i="22"/>
  <c r="R36" i="22"/>
  <c r="Q36" i="22"/>
  <c r="P36" i="22"/>
  <c r="O36" i="22"/>
  <c r="N36" i="22"/>
  <c r="X35" i="22"/>
  <c r="W35" i="22"/>
  <c r="V35" i="22"/>
  <c r="U35" i="22"/>
  <c r="T35" i="22"/>
  <c r="S35" i="22"/>
  <c r="R35" i="22"/>
  <c r="Q35" i="22"/>
  <c r="P35" i="22"/>
  <c r="O35" i="22"/>
  <c r="N35" i="22"/>
  <c r="X34" i="22"/>
  <c r="W34" i="22"/>
  <c r="V34" i="22"/>
  <c r="U34" i="22"/>
  <c r="T34" i="22"/>
  <c r="S34" i="22"/>
  <c r="R34" i="22"/>
  <c r="Q34" i="22"/>
  <c r="P34" i="22"/>
  <c r="O34" i="22"/>
  <c r="N34" i="22"/>
  <c r="X33" i="22"/>
  <c r="W33" i="22"/>
  <c r="V33" i="22"/>
  <c r="U33" i="22"/>
  <c r="T33" i="22"/>
  <c r="S33" i="22"/>
  <c r="R33" i="22"/>
  <c r="Q33" i="22"/>
  <c r="P33" i="22"/>
  <c r="O33" i="22"/>
  <c r="N33" i="22"/>
  <c r="X32" i="22"/>
  <c r="W32" i="22"/>
  <c r="V32" i="22"/>
  <c r="U32" i="22"/>
  <c r="T32" i="22"/>
  <c r="S32" i="22"/>
  <c r="R32" i="22"/>
  <c r="Q32" i="22"/>
  <c r="P32" i="22"/>
  <c r="O32" i="22"/>
  <c r="N32" i="22"/>
  <c r="X31" i="22"/>
  <c r="W31" i="22"/>
  <c r="V31" i="22"/>
  <c r="U31" i="22"/>
  <c r="T31" i="22"/>
  <c r="S31" i="22"/>
  <c r="R31" i="22"/>
  <c r="Q31" i="22"/>
  <c r="P31" i="22"/>
  <c r="O31" i="22"/>
  <c r="N31" i="22"/>
  <c r="X30" i="22"/>
  <c r="W30" i="22"/>
  <c r="V30" i="22"/>
  <c r="U30" i="22"/>
  <c r="T30" i="22"/>
  <c r="S30" i="22"/>
  <c r="R30" i="22"/>
  <c r="Q30" i="22"/>
  <c r="P30" i="22"/>
  <c r="O30" i="22"/>
  <c r="N30" i="22"/>
  <c r="X29" i="22"/>
  <c r="W29" i="22"/>
  <c r="V29" i="22"/>
  <c r="U29" i="22"/>
  <c r="T29" i="22"/>
  <c r="S29" i="22"/>
  <c r="R29" i="22"/>
  <c r="Q29" i="22"/>
  <c r="P29" i="22"/>
  <c r="O29" i="22"/>
  <c r="N29" i="22"/>
  <c r="X28" i="22"/>
  <c r="W28" i="22"/>
  <c r="V28" i="22"/>
  <c r="U28" i="22"/>
  <c r="T28" i="22"/>
  <c r="S28" i="22"/>
  <c r="R28" i="22"/>
  <c r="Q28" i="22"/>
  <c r="P28" i="22"/>
  <c r="O28" i="22"/>
  <c r="N28" i="22"/>
  <c r="X27" i="22"/>
  <c r="W27" i="22"/>
  <c r="V27" i="22"/>
  <c r="U27" i="22"/>
  <c r="T27" i="22"/>
  <c r="S27" i="22"/>
  <c r="R27" i="22"/>
  <c r="Q27" i="22"/>
  <c r="P27" i="22"/>
  <c r="O27" i="22"/>
  <c r="N27" i="22"/>
  <c r="X26" i="22"/>
  <c r="W26" i="22"/>
  <c r="V26" i="22"/>
  <c r="U26" i="22"/>
  <c r="T26" i="22"/>
  <c r="S26" i="22"/>
  <c r="R26" i="22"/>
  <c r="Q26" i="22"/>
  <c r="P26" i="22"/>
  <c r="O26" i="22"/>
  <c r="N26" i="22"/>
  <c r="X25" i="22"/>
  <c r="W25" i="22"/>
  <c r="V25" i="22"/>
  <c r="U25" i="22"/>
  <c r="T25" i="22"/>
  <c r="S25" i="22"/>
  <c r="R25" i="22"/>
  <c r="Q25" i="22"/>
  <c r="P25" i="22"/>
  <c r="O25" i="22"/>
  <c r="N25" i="22"/>
  <c r="X24" i="22"/>
  <c r="W24" i="22"/>
  <c r="V24" i="22"/>
  <c r="U24" i="22"/>
  <c r="T24" i="22"/>
  <c r="S24" i="22"/>
  <c r="R24" i="22"/>
  <c r="Q24" i="22"/>
  <c r="P24" i="22"/>
  <c r="O24" i="22"/>
  <c r="N24" i="22"/>
  <c r="X23" i="22"/>
  <c r="W23" i="22"/>
  <c r="V23" i="22"/>
  <c r="U23" i="22"/>
  <c r="T23" i="22"/>
  <c r="S23" i="22"/>
  <c r="R23" i="22"/>
  <c r="Q23" i="22"/>
  <c r="P23" i="22"/>
  <c r="O23" i="22"/>
  <c r="N23" i="22"/>
  <c r="X22" i="22"/>
  <c r="W22" i="22"/>
  <c r="V22" i="22"/>
  <c r="U22" i="22"/>
  <c r="T22" i="22"/>
  <c r="S22" i="22"/>
  <c r="R22" i="22"/>
  <c r="Q22" i="22"/>
  <c r="P22" i="22"/>
  <c r="O22" i="22"/>
  <c r="N22" i="22"/>
  <c r="X21" i="22"/>
  <c r="W21" i="22"/>
  <c r="V21" i="22"/>
  <c r="U21" i="22"/>
  <c r="T21" i="22"/>
  <c r="S21" i="22"/>
  <c r="R21" i="22"/>
  <c r="Q21" i="22"/>
  <c r="P21" i="22"/>
  <c r="O21" i="22"/>
  <c r="N21" i="22"/>
  <c r="X20" i="22"/>
  <c r="W20" i="22"/>
  <c r="V20" i="22"/>
  <c r="U20" i="22"/>
  <c r="T20" i="22"/>
  <c r="S20" i="22"/>
  <c r="R20" i="22"/>
  <c r="Q20" i="22"/>
  <c r="P20" i="22"/>
  <c r="O20" i="22"/>
  <c r="N20" i="22"/>
  <c r="X19" i="22"/>
  <c r="W19" i="22"/>
  <c r="V19" i="22"/>
  <c r="U19" i="22"/>
  <c r="T19" i="22"/>
  <c r="S19" i="22"/>
  <c r="R19" i="22"/>
  <c r="Q19" i="22"/>
  <c r="P19" i="22"/>
  <c r="O19" i="22"/>
  <c r="N19" i="22"/>
  <c r="X18" i="22"/>
  <c r="W18" i="22"/>
  <c r="V18" i="22"/>
  <c r="U18" i="22"/>
  <c r="T18" i="22"/>
  <c r="S18" i="22"/>
  <c r="R18" i="22"/>
  <c r="Q18" i="22"/>
  <c r="P18" i="22"/>
  <c r="O18" i="22"/>
  <c r="N18" i="22"/>
  <c r="X17" i="22"/>
  <c r="W17" i="22"/>
  <c r="V17" i="22"/>
  <c r="U17" i="22"/>
  <c r="T17" i="22"/>
  <c r="S17" i="22"/>
  <c r="R17" i="22"/>
  <c r="Q17" i="22"/>
  <c r="P17" i="22"/>
  <c r="O17" i="22"/>
  <c r="N17" i="22"/>
  <c r="X16" i="22"/>
  <c r="W16" i="22"/>
  <c r="V16" i="22"/>
  <c r="U16" i="22"/>
  <c r="T16" i="22"/>
  <c r="S16" i="22"/>
  <c r="R16" i="22"/>
  <c r="Q16" i="22"/>
  <c r="P16" i="22"/>
  <c r="O16" i="22"/>
  <c r="N16" i="22"/>
  <c r="X15" i="22"/>
  <c r="W15" i="22"/>
  <c r="V15" i="22"/>
  <c r="U15" i="22"/>
  <c r="T15" i="22"/>
  <c r="S15" i="22"/>
  <c r="R15" i="22"/>
  <c r="Q15" i="22"/>
  <c r="P15" i="22"/>
  <c r="O15" i="22"/>
  <c r="N15" i="22"/>
  <c r="X14" i="22"/>
  <c r="W14" i="22"/>
  <c r="V14" i="22"/>
  <c r="U14" i="22"/>
  <c r="T14" i="22"/>
  <c r="S14" i="22"/>
  <c r="R14" i="22"/>
  <c r="Q14" i="22"/>
  <c r="P14" i="22"/>
  <c r="O14" i="22"/>
  <c r="N14" i="22"/>
  <c r="X13" i="22"/>
  <c r="W13" i="22"/>
  <c r="V13" i="22"/>
  <c r="U13" i="22"/>
  <c r="T13" i="22"/>
  <c r="S13" i="22"/>
  <c r="R13" i="22"/>
  <c r="Q13" i="22"/>
  <c r="P13" i="22"/>
  <c r="O13" i="22"/>
  <c r="N13" i="22"/>
  <c r="X12" i="22"/>
  <c r="W12" i="22"/>
  <c r="V12" i="22"/>
  <c r="U12" i="22"/>
  <c r="T12" i="22"/>
  <c r="S12" i="22"/>
  <c r="R12" i="22"/>
  <c r="Q12" i="22"/>
  <c r="P12" i="22"/>
  <c r="O12" i="22"/>
  <c r="N12" i="22"/>
  <c r="X11" i="22"/>
  <c r="W11" i="22"/>
  <c r="V11" i="22"/>
  <c r="U11" i="22"/>
  <c r="T11" i="22"/>
  <c r="S11" i="22"/>
  <c r="R11" i="22"/>
  <c r="Q11" i="22"/>
  <c r="P11" i="22"/>
  <c r="O11" i="22"/>
  <c r="N11" i="22"/>
  <c r="X10" i="22"/>
  <c r="W10" i="22"/>
  <c r="V10" i="22"/>
  <c r="U10" i="22"/>
  <c r="T10" i="22"/>
  <c r="S10" i="22"/>
  <c r="R10" i="22"/>
  <c r="Q10" i="22"/>
  <c r="P10" i="22"/>
  <c r="O10" i="22"/>
  <c r="N10" i="22"/>
  <c r="X9" i="22"/>
  <c r="W9" i="22"/>
  <c r="V9" i="22"/>
  <c r="U9" i="22"/>
  <c r="T9" i="22"/>
  <c r="S9" i="22"/>
  <c r="R9" i="22"/>
  <c r="Q9" i="22"/>
  <c r="P9" i="22"/>
  <c r="O9" i="22"/>
  <c r="N9" i="22"/>
  <c r="X8" i="22"/>
  <c r="W8" i="22"/>
  <c r="V8" i="22"/>
  <c r="U8" i="22"/>
  <c r="T8" i="22"/>
  <c r="S8" i="22"/>
  <c r="R8" i="22"/>
  <c r="Q8" i="22"/>
  <c r="P8" i="22"/>
  <c r="O8" i="22"/>
  <c r="N8" i="22"/>
  <c r="X7" i="22"/>
  <c r="W7" i="22"/>
  <c r="V7" i="22"/>
  <c r="U7" i="22"/>
  <c r="T7" i="22"/>
  <c r="S7" i="22"/>
  <c r="R7" i="22"/>
  <c r="Q7" i="22"/>
  <c r="P7" i="22"/>
  <c r="O7" i="22"/>
  <c r="N7" i="22"/>
  <c r="X6" i="22"/>
  <c r="W6" i="22"/>
  <c r="V6" i="22"/>
  <c r="U6" i="22"/>
  <c r="T6" i="22"/>
  <c r="S6" i="22"/>
  <c r="R6" i="22"/>
  <c r="Q6" i="22"/>
  <c r="P6" i="22"/>
  <c r="O6" i="22"/>
  <c r="N6" i="22"/>
  <c r="L93" i="22"/>
  <c r="K93" i="22"/>
  <c r="J93" i="22"/>
  <c r="I93" i="22"/>
  <c r="H93" i="22"/>
  <c r="G93" i="22"/>
  <c r="F93" i="22"/>
  <c r="E93" i="22"/>
  <c r="D93" i="22"/>
  <c r="C93" i="22"/>
  <c r="B93" i="22"/>
  <c r="L92" i="22"/>
  <c r="K92" i="22"/>
  <c r="J92" i="22"/>
  <c r="I92" i="22"/>
  <c r="H92" i="22"/>
  <c r="G92" i="22"/>
  <c r="F92" i="22"/>
  <c r="E92" i="22"/>
  <c r="D92" i="22"/>
  <c r="C92" i="22"/>
  <c r="B92" i="22"/>
  <c r="L91" i="22"/>
  <c r="K91" i="22"/>
  <c r="J91" i="22"/>
  <c r="I91" i="22"/>
  <c r="H91" i="22"/>
  <c r="G91" i="22"/>
  <c r="F91" i="22"/>
  <c r="E91" i="22"/>
  <c r="D91" i="22"/>
  <c r="C91" i="22"/>
  <c r="B91" i="22"/>
  <c r="L90" i="22"/>
  <c r="K90" i="22"/>
  <c r="J90" i="22"/>
  <c r="I90" i="22"/>
  <c r="H90" i="22"/>
  <c r="G90" i="22"/>
  <c r="F90" i="22"/>
  <c r="E90" i="22"/>
  <c r="D90" i="22"/>
  <c r="C90" i="22"/>
  <c r="B90" i="22"/>
  <c r="L89" i="22"/>
  <c r="K89" i="22"/>
  <c r="J89" i="22"/>
  <c r="I89" i="22"/>
  <c r="H89" i="22"/>
  <c r="G89" i="22"/>
  <c r="F89" i="22"/>
  <c r="E89" i="22"/>
  <c r="D89" i="22"/>
  <c r="C89" i="22"/>
  <c r="B89" i="22"/>
  <c r="L88" i="22"/>
  <c r="K88" i="22"/>
  <c r="J88" i="22"/>
  <c r="I88" i="22"/>
  <c r="H88" i="22"/>
  <c r="G88" i="22"/>
  <c r="F88" i="22"/>
  <c r="E88" i="22"/>
  <c r="D88" i="22"/>
  <c r="C88" i="22"/>
  <c r="B88" i="22"/>
  <c r="L87" i="22"/>
  <c r="K87" i="22"/>
  <c r="J87" i="22"/>
  <c r="I87" i="22"/>
  <c r="H87" i="22"/>
  <c r="G87" i="22"/>
  <c r="F87" i="22"/>
  <c r="E87" i="22"/>
  <c r="D87" i="22"/>
  <c r="C87" i="22"/>
  <c r="B87" i="22"/>
  <c r="L86" i="22"/>
  <c r="K86" i="22"/>
  <c r="J86" i="22"/>
  <c r="I86" i="22"/>
  <c r="H86" i="22"/>
  <c r="G86" i="22"/>
  <c r="F86" i="22"/>
  <c r="E86" i="22"/>
  <c r="D86" i="22"/>
  <c r="C86" i="22"/>
  <c r="B86" i="22"/>
  <c r="L85" i="22"/>
  <c r="K85" i="22"/>
  <c r="J85" i="22"/>
  <c r="I85" i="22"/>
  <c r="H85" i="22"/>
  <c r="G85" i="22"/>
  <c r="F85" i="22"/>
  <c r="E85" i="22"/>
  <c r="D85" i="22"/>
  <c r="C85" i="22"/>
  <c r="B85" i="22"/>
  <c r="L84" i="22"/>
  <c r="K84" i="22"/>
  <c r="J84" i="22"/>
  <c r="I84" i="22"/>
  <c r="H84" i="22"/>
  <c r="G84" i="22"/>
  <c r="F84" i="22"/>
  <c r="E84" i="22"/>
  <c r="D84" i="22"/>
  <c r="C84" i="22"/>
  <c r="B84" i="22"/>
  <c r="L83" i="22"/>
  <c r="K83" i="22"/>
  <c r="J83" i="22"/>
  <c r="I83" i="22"/>
  <c r="H83" i="22"/>
  <c r="G83" i="22"/>
  <c r="F83" i="22"/>
  <c r="E83" i="22"/>
  <c r="D83" i="22"/>
  <c r="C83" i="22"/>
  <c r="B83" i="22"/>
  <c r="L82" i="22"/>
  <c r="K82" i="22"/>
  <c r="J82" i="22"/>
  <c r="I82" i="22"/>
  <c r="H82" i="22"/>
  <c r="G82" i="22"/>
  <c r="F82" i="22"/>
  <c r="E82" i="22"/>
  <c r="D82" i="22"/>
  <c r="C82" i="22"/>
  <c r="B82" i="22"/>
  <c r="L81" i="22"/>
  <c r="K81" i="22"/>
  <c r="J81" i="22"/>
  <c r="I81" i="22"/>
  <c r="H81" i="22"/>
  <c r="G81" i="22"/>
  <c r="F81" i="22"/>
  <c r="E81" i="22"/>
  <c r="D81" i="22"/>
  <c r="C81" i="22"/>
  <c r="B81" i="22"/>
  <c r="L80" i="22"/>
  <c r="K80" i="22"/>
  <c r="J80" i="22"/>
  <c r="I80" i="22"/>
  <c r="H80" i="22"/>
  <c r="G80" i="22"/>
  <c r="F80" i="22"/>
  <c r="E80" i="22"/>
  <c r="D80" i="22"/>
  <c r="C80" i="22"/>
  <c r="B80" i="22"/>
  <c r="L79" i="22"/>
  <c r="K79" i="22"/>
  <c r="J79" i="22"/>
  <c r="I79" i="22"/>
  <c r="H79" i="22"/>
  <c r="G79" i="22"/>
  <c r="F79" i="22"/>
  <c r="E79" i="22"/>
  <c r="D79" i="22"/>
  <c r="C79" i="22"/>
  <c r="B79" i="22"/>
  <c r="L78" i="22"/>
  <c r="K78" i="22"/>
  <c r="J78" i="22"/>
  <c r="I78" i="22"/>
  <c r="H78" i="22"/>
  <c r="G78" i="22"/>
  <c r="F78" i="22"/>
  <c r="E78" i="22"/>
  <c r="D78" i="22"/>
  <c r="C78" i="22"/>
  <c r="B78" i="22"/>
  <c r="L77" i="22"/>
  <c r="K77" i="22"/>
  <c r="J77" i="22"/>
  <c r="I77" i="22"/>
  <c r="H77" i="22"/>
  <c r="G77" i="22"/>
  <c r="F77" i="22"/>
  <c r="E77" i="22"/>
  <c r="D77" i="22"/>
  <c r="C77" i="22"/>
  <c r="B77" i="22"/>
  <c r="L76" i="22"/>
  <c r="K76" i="22"/>
  <c r="J76" i="22"/>
  <c r="I76" i="22"/>
  <c r="H76" i="22"/>
  <c r="G76" i="22"/>
  <c r="F76" i="22"/>
  <c r="E76" i="22"/>
  <c r="D76" i="22"/>
  <c r="C76" i="22"/>
  <c r="B76" i="22"/>
  <c r="L75" i="22"/>
  <c r="K75" i="22"/>
  <c r="J75" i="22"/>
  <c r="I75" i="22"/>
  <c r="H75" i="22"/>
  <c r="G75" i="22"/>
  <c r="F75" i="22"/>
  <c r="E75" i="22"/>
  <c r="D75" i="22"/>
  <c r="C75" i="22"/>
  <c r="B75" i="22"/>
  <c r="L74" i="22"/>
  <c r="K74" i="22"/>
  <c r="J74" i="22"/>
  <c r="I74" i="22"/>
  <c r="H74" i="22"/>
  <c r="G74" i="22"/>
  <c r="F74" i="22"/>
  <c r="E74" i="22"/>
  <c r="D74" i="22"/>
  <c r="C74" i="22"/>
  <c r="B74" i="22"/>
  <c r="L73" i="22"/>
  <c r="K73" i="22"/>
  <c r="J73" i="22"/>
  <c r="I73" i="22"/>
  <c r="H73" i="22"/>
  <c r="G73" i="22"/>
  <c r="F73" i="22"/>
  <c r="E73" i="22"/>
  <c r="D73" i="22"/>
  <c r="C73" i="22"/>
  <c r="B73" i="22"/>
  <c r="L72" i="22"/>
  <c r="K72" i="22"/>
  <c r="J72" i="22"/>
  <c r="I72" i="22"/>
  <c r="H72" i="22"/>
  <c r="G72" i="22"/>
  <c r="F72" i="22"/>
  <c r="E72" i="22"/>
  <c r="D72" i="22"/>
  <c r="C72" i="22"/>
  <c r="B72" i="22"/>
  <c r="L71" i="22"/>
  <c r="K71" i="22"/>
  <c r="J71" i="22"/>
  <c r="I71" i="22"/>
  <c r="H71" i="22"/>
  <c r="G71" i="22"/>
  <c r="F71" i="22"/>
  <c r="E71" i="22"/>
  <c r="D71" i="22"/>
  <c r="C71" i="22"/>
  <c r="B71" i="22"/>
  <c r="L70" i="22"/>
  <c r="K70" i="22"/>
  <c r="J70" i="22"/>
  <c r="I70" i="22"/>
  <c r="H70" i="22"/>
  <c r="G70" i="22"/>
  <c r="F70" i="22"/>
  <c r="E70" i="22"/>
  <c r="D70" i="22"/>
  <c r="C70" i="22"/>
  <c r="B70" i="22"/>
  <c r="L69" i="22"/>
  <c r="K69" i="22"/>
  <c r="J69" i="22"/>
  <c r="I69" i="22"/>
  <c r="H69" i="22"/>
  <c r="G69" i="22"/>
  <c r="F69" i="22"/>
  <c r="E69" i="22"/>
  <c r="D69" i="22"/>
  <c r="C69" i="22"/>
  <c r="B69" i="22"/>
  <c r="L68" i="22"/>
  <c r="K68" i="22"/>
  <c r="J68" i="22"/>
  <c r="I68" i="22"/>
  <c r="H68" i="22"/>
  <c r="G68" i="22"/>
  <c r="F68" i="22"/>
  <c r="E68" i="22"/>
  <c r="D68" i="22"/>
  <c r="C68" i="22"/>
  <c r="B68" i="22"/>
  <c r="L67" i="22"/>
  <c r="K67" i="22"/>
  <c r="J67" i="22"/>
  <c r="I67" i="22"/>
  <c r="H67" i="22"/>
  <c r="G67" i="22"/>
  <c r="F67" i="22"/>
  <c r="E67" i="22"/>
  <c r="D67" i="22"/>
  <c r="C67" i="22"/>
  <c r="B67" i="22"/>
  <c r="L66" i="22"/>
  <c r="K66" i="22"/>
  <c r="J66" i="22"/>
  <c r="I66" i="22"/>
  <c r="H66" i="22"/>
  <c r="G66" i="22"/>
  <c r="F66" i="22"/>
  <c r="E66" i="22"/>
  <c r="D66" i="22"/>
  <c r="C66" i="22"/>
  <c r="B66" i="22"/>
  <c r="L65" i="22"/>
  <c r="K65" i="22"/>
  <c r="J65" i="22"/>
  <c r="I65" i="22"/>
  <c r="H65" i="22"/>
  <c r="G65" i="22"/>
  <c r="F65" i="22"/>
  <c r="E65" i="22"/>
  <c r="D65" i="22"/>
  <c r="C65" i="22"/>
  <c r="B65" i="22"/>
  <c r="L64" i="22"/>
  <c r="K64" i="22"/>
  <c r="J64" i="22"/>
  <c r="I64" i="22"/>
  <c r="H64" i="22"/>
  <c r="G64" i="22"/>
  <c r="F64" i="22"/>
  <c r="E64" i="22"/>
  <c r="D64" i="22"/>
  <c r="C64" i="22"/>
  <c r="B64" i="22"/>
  <c r="L63" i="22"/>
  <c r="K63" i="22"/>
  <c r="J63" i="22"/>
  <c r="I63" i="22"/>
  <c r="H63" i="22"/>
  <c r="G63" i="22"/>
  <c r="F63" i="22"/>
  <c r="E63" i="22"/>
  <c r="D63" i="22"/>
  <c r="C63" i="22"/>
  <c r="B63" i="22"/>
  <c r="L62" i="22"/>
  <c r="K62" i="22"/>
  <c r="J62" i="22"/>
  <c r="I62" i="22"/>
  <c r="H62" i="22"/>
  <c r="G62" i="22"/>
  <c r="F62" i="22"/>
  <c r="E62" i="22"/>
  <c r="D62" i="22"/>
  <c r="C62" i="22"/>
  <c r="B62" i="22"/>
  <c r="L61" i="22"/>
  <c r="K61" i="22"/>
  <c r="J61" i="22"/>
  <c r="I61" i="22"/>
  <c r="H61" i="22"/>
  <c r="G61" i="22"/>
  <c r="F61" i="22"/>
  <c r="E61" i="22"/>
  <c r="D61" i="22"/>
  <c r="C61" i="22"/>
  <c r="B61" i="22"/>
  <c r="L60" i="22"/>
  <c r="K60" i="22"/>
  <c r="J60" i="22"/>
  <c r="I60" i="22"/>
  <c r="H60" i="22"/>
  <c r="G60" i="22"/>
  <c r="F60" i="22"/>
  <c r="E60" i="22"/>
  <c r="D60" i="22"/>
  <c r="C60" i="22"/>
  <c r="B60" i="22"/>
  <c r="L59" i="22"/>
  <c r="K59" i="22"/>
  <c r="J59" i="22"/>
  <c r="I59" i="22"/>
  <c r="H59" i="22"/>
  <c r="G59" i="22"/>
  <c r="F59" i="22"/>
  <c r="E59" i="22"/>
  <c r="D59" i="22"/>
  <c r="C59" i="22"/>
  <c r="B59" i="22"/>
  <c r="L58" i="22"/>
  <c r="K58" i="22"/>
  <c r="J58" i="22"/>
  <c r="I58" i="22"/>
  <c r="H58" i="22"/>
  <c r="G58" i="22"/>
  <c r="F58" i="22"/>
  <c r="E58" i="22"/>
  <c r="D58" i="22"/>
  <c r="C58" i="22"/>
  <c r="B58" i="22"/>
  <c r="L57" i="22"/>
  <c r="K57" i="22"/>
  <c r="J57" i="22"/>
  <c r="I57" i="22"/>
  <c r="H57" i="22"/>
  <c r="G57" i="22"/>
  <c r="F57" i="22"/>
  <c r="E57" i="22"/>
  <c r="D57" i="22"/>
  <c r="C57" i="22"/>
  <c r="B57" i="22"/>
  <c r="L56" i="22"/>
  <c r="K56" i="22"/>
  <c r="J56" i="22"/>
  <c r="I56" i="22"/>
  <c r="H56" i="22"/>
  <c r="G56" i="22"/>
  <c r="F56" i="22"/>
  <c r="E56" i="22"/>
  <c r="D56" i="22"/>
  <c r="C56" i="22"/>
  <c r="B56" i="22"/>
  <c r="L55" i="22"/>
  <c r="K55" i="22"/>
  <c r="J55" i="22"/>
  <c r="I55" i="22"/>
  <c r="H55" i="22"/>
  <c r="G55" i="22"/>
  <c r="F55" i="22"/>
  <c r="E55" i="22"/>
  <c r="D55" i="22"/>
  <c r="C55" i="22"/>
  <c r="B55" i="22"/>
  <c r="L54" i="22"/>
  <c r="K54" i="22"/>
  <c r="J54" i="22"/>
  <c r="I54" i="22"/>
  <c r="H54" i="22"/>
  <c r="G54" i="22"/>
  <c r="F54" i="22"/>
  <c r="E54" i="22"/>
  <c r="D54" i="22"/>
  <c r="C54" i="22"/>
  <c r="B54" i="22"/>
  <c r="L53" i="22"/>
  <c r="K53" i="22"/>
  <c r="J53" i="22"/>
  <c r="I53" i="22"/>
  <c r="H53" i="22"/>
  <c r="G53" i="22"/>
  <c r="F53" i="22"/>
  <c r="E53" i="22"/>
  <c r="D53" i="22"/>
  <c r="C53" i="22"/>
  <c r="B53" i="22"/>
  <c r="L52" i="22"/>
  <c r="K52" i="22"/>
  <c r="J52" i="22"/>
  <c r="I52" i="22"/>
  <c r="H52" i="22"/>
  <c r="G52" i="22"/>
  <c r="F52" i="22"/>
  <c r="E52" i="22"/>
  <c r="D52" i="22"/>
  <c r="C52" i="22"/>
  <c r="B52" i="22"/>
  <c r="L51" i="22"/>
  <c r="K51" i="22"/>
  <c r="J51" i="22"/>
  <c r="I51" i="22"/>
  <c r="H51" i="22"/>
  <c r="G51" i="22"/>
  <c r="F51" i="22"/>
  <c r="E51" i="22"/>
  <c r="D51" i="22"/>
  <c r="C51" i="22"/>
  <c r="B51" i="22"/>
  <c r="L50" i="22"/>
  <c r="K50" i="22"/>
  <c r="J50" i="22"/>
  <c r="I50" i="22"/>
  <c r="H50" i="22"/>
  <c r="G50" i="22"/>
  <c r="F50" i="22"/>
  <c r="E50" i="22"/>
  <c r="D50" i="22"/>
  <c r="C50" i="22"/>
  <c r="B50" i="22"/>
  <c r="L49" i="22"/>
  <c r="K49" i="22"/>
  <c r="J49" i="22"/>
  <c r="I49" i="22"/>
  <c r="H49" i="22"/>
  <c r="G49" i="22"/>
  <c r="F49" i="22"/>
  <c r="E49" i="22"/>
  <c r="D49" i="22"/>
  <c r="C49" i="22"/>
  <c r="B49" i="22"/>
  <c r="L48" i="22"/>
  <c r="K48" i="22"/>
  <c r="J48" i="22"/>
  <c r="I48" i="22"/>
  <c r="H48" i="22"/>
  <c r="G48" i="22"/>
  <c r="F48" i="22"/>
  <c r="E48" i="22"/>
  <c r="D48" i="22"/>
  <c r="C48" i="22"/>
  <c r="B48" i="22"/>
  <c r="L47" i="22"/>
  <c r="K47" i="22"/>
  <c r="J47" i="22"/>
  <c r="I47" i="22"/>
  <c r="H47" i="22"/>
  <c r="G47" i="22"/>
  <c r="F47" i="22"/>
  <c r="E47" i="22"/>
  <c r="D47" i="22"/>
  <c r="C47" i="22"/>
  <c r="B47" i="22"/>
  <c r="L46" i="22"/>
  <c r="K46" i="22"/>
  <c r="J46" i="22"/>
  <c r="I46" i="22"/>
  <c r="H46" i="22"/>
  <c r="G46" i="22"/>
  <c r="F46" i="22"/>
  <c r="E46" i="22"/>
  <c r="D46" i="22"/>
  <c r="C46" i="22"/>
  <c r="B46" i="22"/>
  <c r="L45" i="22"/>
  <c r="K45" i="22"/>
  <c r="J45" i="22"/>
  <c r="I45" i="22"/>
  <c r="H45" i="22"/>
  <c r="G45" i="22"/>
  <c r="F45" i="22"/>
  <c r="E45" i="22"/>
  <c r="D45" i="22"/>
  <c r="C45" i="22"/>
  <c r="B45" i="22"/>
  <c r="L44" i="22"/>
  <c r="K44" i="22"/>
  <c r="J44" i="22"/>
  <c r="I44" i="22"/>
  <c r="H44" i="22"/>
  <c r="G44" i="22"/>
  <c r="F44" i="22"/>
  <c r="E44" i="22"/>
  <c r="D44" i="22"/>
  <c r="C44" i="22"/>
  <c r="B44" i="22"/>
  <c r="L43" i="22"/>
  <c r="K43" i="22"/>
  <c r="J43" i="22"/>
  <c r="I43" i="22"/>
  <c r="H43" i="22"/>
  <c r="G43" i="22"/>
  <c r="F43" i="22"/>
  <c r="E43" i="22"/>
  <c r="D43" i="22"/>
  <c r="C43" i="22"/>
  <c r="B43" i="22"/>
  <c r="L42" i="22"/>
  <c r="K42" i="22"/>
  <c r="J42" i="22"/>
  <c r="I42" i="22"/>
  <c r="H42" i="22"/>
  <c r="G42" i="22"/>
  <c r="F42" i="22"/>
  <c r="E42" i="22"/>
  <c r="D42" i="22"/>
  <c r="C42" i="22"/>
  <c r="B42" i="22"/>
  <c r="L41" i="22"/>
  <c r="K41" i="22"/>
  <c r="J41" i="22"/>
  <c r="I41" i="22"/>
  <c r="H41" i="22"/>
  <c r="G41" i="22"/>
  <c r="F41" i="22"/>
  <c r="E41" i="22"/>
  <c r="D41" i="22"/>
  <c r="C41" i="22"/>
  <c r="B41" i="22"/>
  <c r="L40" i="22"/>
  <c r="K40" i="22"/>
  <c r="J40" i="22"/>
  <c r="I40" i="22"/>
  <c r="H40" i="22"/>
  <c r="G40" i="22"/>
  <c r="F40" i="22"/>
  <c r="E40" i="22"/>
  <c r="D40" i="22"/>
  <c r="C40" i="22"/>
  <c r="B40" i="22"/>
  <c r="L39" i="22"/>
  <c r="K39" i="22"/>
  <c r="J39" i="22"/>
  <c r="I39" i="22"/>
  <c r="H39" i="22"/>
  <c r="G39" i="22"/>
  <c r="F39" i="22"/>
  <c r="E39" i="22"/>
  <c r="D39" i="22"/>
  <c r="C39" i="22"/>
  <c r="B39" i="22"/>
  <c r="L38" i="22"/>
  <c r="K38" i="22"/>
  <c r="J38" i="22"/>
  <c r="I38" i="22"/>
  <c r="H38" i="22"/>
  <c r="G38" i="22"/>
  <c r="F38" i="22"/>
  <c r="E38" i="22"/>
  <c r="D38" i="22"/>
  <c r="C38" i="22"/>
  <c r="B38" i="22"/>
  <c r="L37" i="22"/>
  <c r="K37" i="22"/>
  <c r="J37" i="22"/>
  <c r="I37" i="22"/>
  <c r="H37" i="22"/>
  <c r="G37" i="22"/>
  <c r="F37" i="22"/>
  <c r="E37" i="22"/>
  <c r="D37" i="22"/>
  <c r="C37" i="22"/>
  <c r="B37" i="22"/>
  <c r="L36" i="22"/>
  <c r="K36" i="22"/>
  <c r="J36" i="22"/>
  <c r="I36" i="22"/>
  <c r="H36" i="22"/>
  <c r="G36" i="22"/>
  <c r="F36" i="22"/>
  <c r="E36" i="22"/>
  <c r="D36" i="22"/>
  <c r="C36" i="22"/>
  <c r="B36" i="22"/>
  <c r="L35" i="22"/>
  <c r="K35" i="22"/>
  <c r="J35" i="22"/>
  <c r="I35" i="22"/>
  <c r="H35" i="22"/>
  <c r="G35" i="22"/>
  <c r="F35" i="22"/>
  <c r="E35" i="22"/>
  <c r="D35" i="22"/>
  <c r="C35" i="22"/>
  <c r="B35" i="22"/>
  <c r="L34" i="22"/>
  <c r="K34" i="22"/>
  <c r="J34" i="22"/>
  <c r="I34" i="22"/>
  <c r="H34" i="22"/>
  <c r="G34" i="22"/>
  <c r="F34" i="22"/>
  <c r="E34" i="22"/>
  <c r="D34" i="22"/>
  <c r="C34" i="22"/>
  <c r="B34" i="22"/>
  <c r="L33" i="22"/>
  <c r="K33" i="22"/>
  <c r="J33" i="22"/>
  <c r="I33" i="22"/>
  <c r="H33" i="22"/>
  <c r="G33" i="22"/>
  <c r="F33" i="22"/>
  <c r="E33" i="22"/>
  <c r="D33" i="22"/>
  <c r="C33" i="22"/>
  <c r="B33" i="22"/>
  <c r="L32" i="22"/>
  <c r="K32" i="22"/>
  <c r="J32" i="22"/>
  <c r="I32" i="22"/>
  <c r="H32" i="22"/>
  <c r="G32" i="22"/>
  <c r="F32" i="22"/>
  <c r="E32" i="22"/>
  <c r="D32" i="22"/>
  <c r="C32" i="22"/>
  <c r="B32" i="22"/>
  <c r="L31" i="22"/>
  <c r="K31" i="22"/>
  <c r="J31" i="22"/>
  <c r="I31" i="22"/>
  <c r="H31" i="22"/>
  <c r="G31" i="22"/>
  <c r="F31" i="22"/>
  <c r="E31" i="22"/>
  <c r="D31" i="22"/>
  <c r="C31" i="22"/>
  <c r="B31" i="22"/>
  <c r="L30" i="22"/>
  <c r="K30" i="22"/>
  <c r="J30" i="22"/>
  <c r="I30" i="22"/>
  <c r="H30" i="22"/>
  <c r="G30" i="22"/>
  <c r="F30" i="22"/>
  <c r="E30" i="22"/>
  <c r="D30" i="22"/>
  <c r="C30" i="22"/>
  <c r="B30" i="22"/>
  <c r="L29" i="22"/>
  <c r="K29" i="22"/>
  <c r="J29" i="22"/>
  <c r="I29" i="22"/>
  <c r="H29" i="22"/>
  <c r="G29" i="22"/>
  <c r="F29" i="22"/>
  <c r="E29" i="22"/>
  <c r="D29" i="22"/>
  <c r="C29" i="22"/>
  <c r="B29" i="22"/>
  <c r="L28" i="22"/>
  <c r="K28" i="22"/>
  <c r="J28" i="22"/>
  <c r="I28" i="22"/>
  <c r="H28" i="22"/>
  <c r="G28" i="22"/>
  <c r="F28" i="22"/>
  <c r="E28" i="22"/>
  <c r="D28" i="22"/>
  <c r="C28" i="22"/>
  <c r="B28" i="22"/>
  <c r="L27" i="22"/>
  <c r="K27" i="22"/>
  <c r="J27" i="22"/>
  <c r="I27" i="22"/>
  <c r="H27" i="22"/>
  <c r="G27" i="22"/>
  <c r="F27" i="22"/>
  <c r="E27" i="22"/>
  <c r="D27" i="22"/>
  <c r="C27" i="22"/>
  <c r="B27" i="22"/>
  <c r="L26" i="22"/>
  <c r="K26" i="22"/>
  <c r="J26" i="22"/>
  <c r="I26" i="22"/>
  <c r="H26" i="22"/>
  <c r="G26" i="22"/>
  <c r="F26" i="22"/>
  <c r="E26" i="22"/>
  <c r="D26" i="22"/>
  <c r="C26" i="22"/>
  <c r="B26" i="22"/>
  <c r="L25" i="22"/>
  <c r="K25" i="22"/>
  <c r="J25" i="22"/>
  <c r="I25" i="22"/>
  <c r="H25" i="22"/>
  <c r="G25" i="22"/>
  <c r="F25" i="22"/>
  <c r="E25" i="22"/>
  <c r="D25" i="22"/>
  <c r="C25" i="22"/>
  <c r="B25" i="22"/>
  <c r="L24" i="22"/>
  <c r="K24" i="22"/>
  <c r="J24" i="22"/>
  <c r="I24" i="22"/>
  <c r="H24" i="22"/>
  <c r="G24" i="22"/>
  <c r="F24" i="22"/>
  <c r="E24" i="22"/>
  <c r="D24" i="22"/>
  <c r="C24" i="22"/>
  <c r="B24" i="22"/>
  <c r="L23" i="22"/>
  <c r="K23" i="22"/>
  <c r="J23" i="22"/>
  <c r="I23" i="22"/>
  <c r="H23" i="22"/>
  <c r="G23" i="22"/>
  <c r="F23" i="22"/>
  <c r="E23" i="22"/>
  <c r="D23" i="22"/>
  <c r="C23" i="22"/>
  <c r="B23" i="22"/>
  <c r="L22" i="22"/>
  <c r="K22" i="22"/>
  <c r="J22" i="22"/>
  <c r="I22" i="22"/>
  <c r="H22" i="22"/>
  <c r="G22" i="22"/>
  <c r="F22" i="22"/>
  <c r="E22" i="22"/>
  <c r="D22" i="22"/>
  <c r="C22" i="22"/>
  <c r="B22" i="22"/>
  <c r="L21" i="22"/>
  <c r="K21" i="22"/>
  <c r="J21" i="22"/>
  <c r="I21" i="22"/>
  <c r="H21" i="22"/>
  <c r="G21" i="22"/>
  <c r="F21" i="22"/>
  <c r="E21" i="22"/>
  <c r="D21" i="22"/>
  <c r="C21" i="22"/>
  <c r="B21" i="22"/>
  <c r="L20" i="22"/>
  <c r="K20" i="22"/>
  <c r="J20" i="22"/>
  <c r="I20" i="22"/>
  <c r="H20" i="22"/>
  <c r="G20" i="22"/>
  <c r="F20" i="22"/>
  <c r="E20" i="22"/>
  <c r="D20" i="22"/>
  <c r="C20" i="22"/>
  <c r="B20" i="22"/>
  <c r="L19" i="22"/>
  <c r="K19" i="22"/>
  <c r="J19" i="22"/>
  <c r="I19" i="22"/>
  <c r="H19" i="22"/>
  <c r="G19" i="22"/>
  <c r="F19" i="22"/>
  <c r="E19" i="22"/>
  <c r="D19" i="22"/>
  <c r="C19" i="22"/>
  <c r="B19" i="22"/>
  <c r="L18" i="22"/>
  <c r="K18" i="22"/>
  <c r="J18" i="22"/>
  <c r="I18" i="22"/>
  <c r="H18" i="22"/>
  <c r="G18" i="22"/>
  <c r="F18" i="22"/>
  <c r="E18" i="22"/>
  <c r="D18" i="22"/>
  <c r="C18" i="22"/>
  <c r="B18" i="22"/>
  <c r="L17" i="22"/>
  <c r="K17" i="22"/>
  <c r="J17" i="22"/>
  <c r="I17" i="22"/>
  <c r="H17" i="22"/>
  <c r="G17" i="22"/>
  <c r="F17" i="22"/>
  <c r="E17" i="22"/>
  <c r="D17" i="22"/>
  <c r="C17" i="22"/>
  <c r="B17" i="22"/>
  <c r="L16" i="22"/>
  <c r="K16" i="22"/>
  <c r="J16" i="22"/>
  <c r="I16" i="22"/>
  <c r="H16" i="22"/>
  <c r="G16" i="22"/>
  <c r="F16" i="22"/>
  <c r="E16" i="22"/>
  <c r="D16" i="22"/>
  <c r="C16" i="22"/>
  <c r="B16" i="22"/>
  <c r="L15" i="22"/>
  <c r="K15" i="22"/>
  <c r="J15" i="22"/>
  <c r="I15" i="22"/>
  <c r="H15" i="22"/>
  <c r="G15" i="22"/>
  <c r="F15" i="22"/>
  <c r="E15" i="22"/>
  <c r="D15" i="22"/>
  <c r="C15" i="22"/>
  <c r="B15" i="22"/>
  <c r="L14" i="22"/>
  <c r="K14" i="22"/>
  <c r="J14" i="22"/>
  <c r="I14" i="22"/>
  <c r="H14" i="22"/>
  <c r="G14" i="22"/>
  <c r="F14" i="22"/>
  <c r="E14" i="22"/>
  <c r="D14" i="22"/>
  <c r="C14" i="22"/>
  <c r="B14" i="22"/>
  <c r="L13" i="22"/>
  <c r="K13" i="22"/>
  <c r="J13" i="22"/>
  <c r="I13" i="22"/>
  <c r="H13" i="22"/>
  <c r="G13" i="22"/>
  <c r="F13" i="22"/>
  <c r="E13" i="22"/>
  <c r="D13" i="22"/>
  <c r="C13" i="22"/>
  <c r="B13" i="22"/>
  <c r="L12" i="22"/>
  <c r="K12" i="22"/>
  <c r="J12" i="22"/>
  <c r="I12" i="22"/>
  <c r="H12" i="22"/>
  <c r="G12" i="22"/>
  <c r="F12" i="22"/>
  <c r="E12" i="22"/>
  <c r="D12" i="22"/>
  <c r="C12" i="22"/>
  <c r="B12" i="22"/>
  <c r="L11" i="22"/>
  <c r="K11" i="22"/>
  <c r="J11" i="22"/>
  <c r="I11" i="22"/>
  <c r="H11" i="22"/>
  <c r="G11" i="22"/>
  <c r="F11" i="22"/>
  <c r="E11" i="22"/>
  <c r="D11" i="22"/>
  <c r="C11" i="22"/>
  <c r="B11" i="22"/>
  <c r="L10" i="22"/>
  <c r="K10" i="22"/>
  <c r="J10" i="22"/>
  <c r="I10" i="22"/>
  <c r="H10" i="22"/>
  <c r="G10" i="22"/>
  <c r="F10" i="22"/>
  <c r="E10" i="22"/>
  <c r="D10" i="22"/>
  <c r="C10" i="22"/>
  <c r="B10" i="22"/>
  <c r="L9" i="22"/>
  <c r="K9" i="22"/>
  <c r="J9" i="22"/>
  <c r="I9" i="22"/>
  <c r="H9" i="22"/>
  <c r="G9" i="22"/>
  <c r="F9" i="22"/>
  <c r="E9" i="22"/>
  <c r="D9" i="22"/>
  <c r="C9" i="22"/>
  <c r="B9" i="22"/>
  <c r="L8" i="22"/>
  <c r="K8" i="22"/>
  <c r="J8" i="22"/>
  <c r="I8" i="22"/>
  <c r="H8" i="22"/>
  <c r="G8" i="22"/>
  <c r="F8" i="22"/>
  <c r="E8" i="22"/>
  <c r="D8" i="22"/>
  <c r="C8" i="22"/>
  <c r="B8" i="22"/>
  <c r="L7" i="22"/>
  <c r="K7" i="22"/>
  <c r="J7" i="22"/>
  <c r="I7" i="22"/>
  <c r="H7" i="22"/>
  <c r="G7" i="22"/>
  <c r="F7" i="22"/>
  <c r="E7" i="22"/>
  <c r="D7" i="22"/>
  <c r="C7" i="22"/>
  <c r="B7" i="22"/>
  <c r="L6" i="22"/>
  <c r="K6" i="22"/>
  <c r="J6" i="22"/>
  <c r="I6" i="22"/>
  <c r="H6" i="22"/>
  <c r="G6" i="22"/>
  <c r="F6" i="22"/>
  <c r="E6" i="22"/>
  <c r="D6" i="22"/>
  <c r="C6" i="22"/>
  <c r="B6" i="22"/>
  <c r="C87" i="25" l="1"/>
  <c r="B87" i="25"/>
  <c r="C86" i="25"/>
  <c r="B86" i="25"/>
  <c r="C85" i="25"/>
  <c r="B85" i="25"/>
  <c r="C84" i="25"/>
  <c r="B84" i="25"/>
  <c r="C83" i="25"/>
  <c r="B83" i="25"/>
  <c r="C82" i="25"/>
  <c r="B82" i="25"/>
  <c r="C81" i="25"/>
  <c r="B81" i="25"/>
  <c r="C80" i="25"/>
  <c r="B80" i="25"/>
  <c r="C79" i="25"/>
  <c r="B79" i="25"/>
  <c r="C78" i="25"/>
  <c r="B78" i="25"/>
  <c r="C77" i="25"/>
  <c r="B77" i="25"/>
  <c r="C76" i="25"/>
  <c r="B76" i="25"/>
  <c r="C75" i="25"/>
  <c r="B75" i="25"/>
  <c r="C74" i="25"/>
  <c r="B74" i="25"/>
  <c r="C73" i="25"/>
  <c r="B73" i="25"/>
  <c r="C72" i="25"/>
  <c r="B72" i="25"/>
  <c r="C71" i="25"/>
  <c r="B71" i="25"/>
  <c r="C70" i="25"/>
  <c r="B70" i="25"/>
  <c r="C69" i="25"/>
  <c r="B69" i="25"/>
  <c r="C68" i="25"/>
  <c r="B68" i="25"/>
  <c r="C67" i="25"/>
  <c r="B67" i="25"/>
  <c r="C66" i="25"/>
  <c r="B66" i="25"/>
  <c r="C65" i="25"/>
  <c r="B65" i="25"/>
  <c r="C64" i="25"/>
  <c r="B64" i="25"/>
  <c r="C63" i="25"/>
  <c r="B63" i="25"/>
  <c r="C62" i="25"/>
  <c r="B62" i="25"/>
  <c r="C61" i="25"/>
  <c r="B61" i="25"/>
  <c r="C60" i="25"/>
  <c r="B60" i="25"/>
  <c r="C59" i="25"/>
  <c r="B59" i="25"/>
  <c r="C58" i="25"/>
  <c r="B58" i="25"/>
  <c r="C57" i="25"/>
  <c r="B57" i="25"/>
  <c r="C56" i="25"/>
  <c r="B56" i="25"/>
  <c r="C55" i="25"/>
  <c r="B55" i="25"/>
  <c r="C54" i="25"/>
  <c r="B54" i="25"/>
  <c r="C53" i="25"/>
  <c r="B53" i="25"/>
  <c r="C52" i="25"/>
  <c r="B52" i="25"/>
  <c r="C51" i="25"/>
  <c r="B51" i="25"/>
  <c r="C50" i="25"/>
  <c r="B50" i="25"/>
  <c r="C49" i="25"/>
  <c r="B49" i="25"/>
  <c r="C48" i="25"/>
  <c r="B48" i="25"/>
  <c r="C47" i="25"/>
  <c r="B47" i="25"/>
  <c r="C46" i="25"/>
  <c r="B46" i="25"/>
  <c r="C45" i="25"/>
  <c r="B45" i="25"/>
  <c r="C44" i="25"/>
  <c r="B44" i="25"/>
  <c r="C43" i="25"/>
  <c r="B43" i="25"/>
  <c r="C42" i="25"/>
  <c r="B42" i="25"/>
  <c r="C41" i="25"/>
  <c r="B41" i="25"/>
  <c r="C40" i="25"/>
  <c r="B40" i="25"/>
  <c r="C39" i="25"/>
  <c r="B39" i="25"/>
  <c r="C38" i="25"/>
  <c r="B38" i="25"/>
  <c r="C37" i="25"/>
  <c r="B37" i="25"/>
  <c r="C36" i="25"/>
  <c r="B36" i="25"/>
  <c r="C35" i="25"/>
  <c r="B35" i="25"/>
  <c r="C34" i="25"/>
  <c r="B34" i="25"/>
  <c r="C33" i="25"/>
  <c r="B33" i="25"/>
  <c r="C32" i="25"/>
  <c r="B32" i="25"/>
  <c r="C31" i="25"/>
  <c r="B31" i="25"/>
  <c r="C30" i="25"/>
  <c r="B30" i="25"/>
  <c r="C29" i="25"/>
  <c r="B29" i="25"/>
  <c r="C28" i="25"/>
  <c r="B28" i="25"/>
  <c r="C27" i="25"/>
  <c r="B27" i="25"/>
  <c r="C26" i="25"/>
  <c r="B26" i="25"/>
  <c r="C25" i="25"/>
  <c r="B25" i="25"/>
  <c r="C24" i="25"/>
  <c r="B24" i="25"/>
  <c r="C23" i="25"/>
  <c r="B23" i="25"/>
  <c r="C22" i="25"/>
  <c r="B22" i="25"/>
  <c r="C21" i="25"/>
  <c r="B21" i="25"/>
  <c r="C20" i="25"/>
  <c r="B20" i="25"/>
  <c r="C19" i="25"/>
  <c r="B19" i="25"/>
  <c r="C18" i="25"/>
  <c r="B18" i="25"/>
  <c r="C17" i="25"/>
  <c r="B17" i="25"/>
  <c r="C16" i="25"/>
  <c r="B16" i="25"/>
  <c r="C15" i="25"/>
  <c r="B15" i="25"/>
  <c r="C14" i="25"/>
  <c r="B14" i="25"/>
  <c r="C13" i="25"/>
  <c r="B13" i="25"/>
  <c r="C12" i="25"/>
  <c r="B12" i="25"/>
  <c r="C11" i="25"/>
  <c r="B11" i="25"/>
  <c r="C10" i="25"/>
  <c r="B10" i="25"/>
  <c r="C9" i="25"/>
  <c r="B9" i="25"/>
  <c r="C8" i="25"/>
  <c r="B8" i="25"/>
  <c r="C7" i="25"/>
  <c r="B7" i="25"/>
  <c r="A7" i="25"/>
  <c r="A8" i="25"/>
  <c r="A9" i="25"/>
  <c r="A10" i="25"/>
  <c r="A11"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60" i="25"/>
  <c r="A61" i="25"/>
  <c r="A62" i="25"/>
  <c r="A63" i="25"/>
  <c r="A64" i="25"/>
  <c r="A65" i="25"/>
  <c r="A66" i="25"/>
  <c r="A67" i="25"/>
  <c r="A68" i="25"/>
  <c r="A69" i="25"/>
  <c r="A70" i="25"/>
  <c r="A71" i="25"/>
  <c r="A72" i="25"/>
  <c r="A73" i="25"/>
  <c r="A74" i="25"/>
  <c r="A75" i="25"/>
  <c r="A76" i="25"/>
  <c r="A77" i="25"/>
  <c r="A78" i="25"/>
  <c r="A79" i="25"/>
  <c r="A80" i="25"/>
  <c r="A81" i="25"/>
  <c r="A82" i="25"/>
  <c r="A83" i="25"/>
  <c r="A84" i="25"/>
  <c r="A85" i="25"/>
  <c r="A86" i="25"/>
  <c r="A87" i="25"/>
  <c r="A97" i="23"/>
  <c r="A96" i="23"/>
  <c r="A95" i="23"/>
  <c r="A94" i="23"/>
  <c r="A93" i="23"/>
  <c r="A92" i="23"/>
  <c r="A91" i="23"/>
  <c r="A90" i="23"/>
  <c r="A89" i="23"/>
  <c r="A88" i="23"/>
  <c r="A87" i="23"/>
  <c r="A86" i="23"/>
  <c r="A85" i="23"/>
  <c r="A84" i="23"/>
  <c r="A83" i="23"/>
  <c r="A82" i="23"/>
  <c r="A81" i="23"/>
  <c r="A80" i="23"/>
  <c r="A79" i="23"/>
  <c r="A78" i="23"/>
  <c r="A77" i="23"/>
  <c r="A76" i="23"/>
  <c r="A75" i="23"/>
  <c r="A74" i="23"/>
  <c r="A73" i="23"/>
  <c r="A72" i="23"/>
  <c r="A71" i="23"/>
  <c r="A70" i="23"/>
  <c r="A69" i="23"/>
  <c r="A68" i="23"/>
  <c r="A67" i="23"/>
  <c r="A66" i="23"/>
  <c r="A65" i="23"/>
  <c r="A64" i="23"/>
  <c r="A63" i="23"/>
  <c r="A62" i="23"/>
  <c r="A61" i="23"/>
  <c r="A60" i="23"/>
  <c r="A59" i="23"/>
  <c r="A58" i="23"/>
  <c r="A57" i="23"/>
  <c r="A56" i="23"/>
  <c r="A55" i="23"/>
  <c r="A54" i="23"/>
  <c r="A53" i="23"/>
  <c r="A52" i="23"/>
  <c r="A51" i="23"/>
  <c r="A50" i="23"/>
  <c r="A49" i="23"/>
  <c r="A48" i="23"/>
  <c r="A47" i="23"/>
  <c r="A46" i="23"/>
  <c r="A45" i="23"/>
  <c r="A44" i="23"/>
  <c r="A43" i="23"/>
  <c r="A42" i="23"/>
  <c r="A41" i="23"/>
  <c r="A40" i="23"/>
  <c r="A39" i="23"/>
  <c r="A38" i="23"/>
  <c r="A37" i="23"/>
  <c r="A36" i="23"/>
  <c r="A35" i="23"/>
  <c r="A34" i="23"/>
  <c r="A33" i="23"/>
  <c r="A32" i="23"/>
  <c r="A31" i="23"/>
  <c r="A30" i="23"/>
  <c r="A29" i="23"/>
  <c r="A28" i="23"/>
  <c r="A27" i="23"/>
  <c r="A26" i="23"/>
  <c r="A25" i="23"/>
  <c r="A24" i="23"/>
  <c r="A23" i="23"/>
  <c r="A22" i="23"/>
  <c r="A21" i="23"/>
  <c r="A20" i="23"/>
  <c r="A19" i="23"/>
  <c r="A18" i="23"/>
  <c r="A17" i="23"/>
  <c r="A16" i="23"/>
  <c r="A15" i="23"/>
  <c r="A14" i="23"/>
  <c r="A13" i="23"/>
  <c r="A12" i="23"/>
  <c r="A11" i="23"/>
  <c r="A10" i="23"/>
  <c r="A9" i="23"/>
  <c r="A8" i="23"/>
  <c r="A7" i="23"/>
  <c r="A6" i="23"/>
  <c r="A88" i="22"/>
  <c r="A87" i="22"/>
  <c r="A86" i="22"/>
  <c r="A77" i="22"/>
  <c r="A76" i="22"/>
  <c r="A75" i="22"/>
  <c r="A66" i="22"/>
  <c r="A65" i="22"/>
  <c r="A64" i="22"/>
  <c r="A55" i="22"/>
  <c r="A54" i="22"/>
  <c r="A53" i="22"/>
  <c r="A43" i="22"/>
  <c r="A42" i="22"/>
  <c r="A41" i="22"/>
  <c r="A31" i="22"/>
  <c r="A30" i="22"/>
  <c r="A29" i="22"/>
  <c r="A20" i="22"/>
  <c r="A19" i="22"/>
  <c r="A18" i="22"/>
  <c r="D116" i="1"/>
  <c r="D114" i="1"/>
  <c r="B6" i="25" l="1"/>
  <c r="C6" i="25"/>
  <c r="A6" i="25" l="1"/>
  <c r="Y93" i="22"/>
  <c r="Y92" i="22"/>
  <c r="Y91" i="22"/>
  <c r="Y90" i="22"/>
  <c r="Y89" i="22"/>
  <c r="Y88" i="22"/>
  <c r="Y87" i="22"/>
  <c r="Y86" i="22"/>
  <c r="Y85" i="22"/>
  <c r="Y84" i="22"/>
  <c r="Y83" i="22"/>
  <c r="Y82" i="22"/>
  <c r="Y81" i="22"/>
  <c r="Y80" i="22"/>
  <c r="Y79" i="22"/>
  <c r="Y78" i="22"/>
  <c r="Y77" i="22"/>
  <c r="Y76" i="22"/>
  <c r="Y75" i="22"/>
  <c r="Y74" i="22"/>
  <c r="Y73" i="22"/>
  <c r="Y72" i="22"/>
  <c r="Y71" i="22"/>
  <c r="Y70" i="22"/>
  <c r="Y69" i="22"/>
  <c r="Y68" i="22"/>
  <c r="Y67" i="22"/>
  <c r="Y66" i="22"/>
  <c r="Y65" i="22"/>
  <c r="Y64" i="22"/>
  <c r="Y63" i="22"/>
  <c r="Y62" i="22"/>
  <c r="Y61" i="22"/>
  <c r="Y60" i="22"/>
  <c r="Y59" i="22"/>
  <c r="Y58" i="22"/>
  <c r="Y57" i="22"/>
  <c r="Y56" i="22"/>
  <c r="Y55" i="22"/>
  <c r="Y54" i="22"/>
  <c r="Y53" i="22"/>
  <c r="Y52" i="22"/>
  <c r="Y51" i="22"/>
  <c r="Y50" i="22"/>
  <c r="Y49" i="22"/>
  <c r="Y48" i="22"/>
  <c r="Y47" i="22"/>
  <c r="Y46" i="22"/>
  <c r="Y45" i="22"/>
  <c r="Y44" i="22"/>
  <c r="Y43" i="22"/>
  <c r="Y42" i="22"/>
  <c r="Y41" i="22"/>
  <c r="Y40" i="22"/>
  <c r="Y39" i="22"/>
  <c r="Y38" i="22"/>
  <c r="Y37" i="22"/>
  <c r="Y36" i="22"/>
  <c r="Y35" i="22"/>
  <c r="Y34" i="22"/>
  <c r="Y33" i="22"/>
  <c r="Y32" i="22"/>
  <c r="Y31" i="22"/>
  <c r="Y30" i="22"/>
  <c r="Y29" i="22"/>
  <c r="Y28" i="22"/>
  <c r="Y27" i="22"/>
  <c r="Y26" i="22"/>
  <c r="Y25" i="22"/>
  <c r="Y24" i="22"/>
  <c r="Y23" i="22"/>
  <c r="Y22" i="22"/>
  <c r="Y21" i="22"/>
  <c r="Y20" i="22"/>
  <c r="Y19" i="22"/>
  <c r="Y18" i="22"/>
  <c r="Y17" i="22"/>
  <c r="Y16" i="22"/>
  <c r="Y15" i="22"/>
  <c r="Y14" i="22"/>
  <c r="Y13" i="22"/>
  <c r="Y12" i="22"/>
  <c r="Y11" i="22"/>
  <c r="Y10" i="22"/>
  <c r="Y9" i="22"/>
  <c r="Y8" i="22"/>
  <c r="Y7" i="22"/>
  <c r="M93" i="22"/>
  <c r="M92" i="22"/>
  <c r="M91" i="22"/>
  <c r="M90" i="22"/>
  <c r="M89" i="22"/>
  <c r="M88" i="22"/>
  <c r="M87" i="22"/>
  <c r="M86" i="22"/>
  <c r="M85" i="22"/>
  <c r="M84" i="22"/>
  <c r="M83" i="22"/>
  <c r="M82" i="22"/>
  <c r="M81" i="22"/>
  <c r="M80" i="22"/>
  <c r="M79" i="22"/>
  <c r="M78" i="22"/>
  <c r="M77" i="22"/>
  <c r="M76" i="22"/>
  <c r="M75" i="22"/>
  <c r="M74" i="22"/>
  <c r="M73" i="22"/>
  <c r="M72" i="22"/>
  <c r="M71" i="22"/>
  <c r="M70" i="22"/>
  <c r="M69" i="22"/>
  <c r="M68" i="22"/>
  <c r="M67" i="22"/>
  <c r="M66" i="22"/>
  <c r="M65" i="22"/>
  <c r="M64" i="22"/>
  <c r="M63" i="22"/>
  <c r="M62" i="22"/>
  <c r="M61" i="22"/>
  <c r="M60" i="22"/>
  <c r="M59" i="22"/>
  <c r="M58" i="22"/>
  <c r="M57" i="22"/>
  <c r="M56" i="22"/>
  <c r="M55" i="22"/>
  <c r="M54" i="22"/>
  <c r="M53" i="22"/>
  <c r="M52" i="22"/>
  <c r="M51" i="22"/>
  <c r="M50" i="22"/>
  <c r="M49" i="22"/>
  <c r="M48" i="22"/>
  <c r="M47" i="22"/>
  <c r="M46" i="22"/>
  <c r="M45" i="22"/>
  <c r="M44" i="22"/>
  <c r="M43" i="22"/>
  <c r="M42" i="22"/>
  <c r="M41" i="22"/>
  <c r="M40" i="22"/>
  <c r="M39" i="22"/>
  <c r="M38" i="22"/>
  <c r="M37" i="22"/>
  <c r="M36" i="22"/>
  <c r="M35" i="22"/>
  <c r="M34" i="22"/>
  <c r="M33" i="22"/>
  <c r="M32" i="22"/>
  <c r="M31" i="22"/>
  <c r="M30" i="22"/>
  <c r="M29" i="22"/>
  <c r="M28" i="22"/>
  <c r="M27" i="22"/>
  <c r="M26" i="22"/>
  <c r="M25" i="22"/>
  <c r="M24" i="22"/>
  <c r="M23" i="22"/>
  <c r="M22" i="22"/>
  <c r="M21" i="22"/>
  <c r="M20" i="22"/>
  <c r="M19" i="22"/>
  <c r="M18" i="22"/>
  <c r="M17" i="22"/>
  <c r="M16" i="22"/>
  <c r="M15" i="22"/>
  <c r="M14" i="22"/>
  <c r="M13" i="22"/>
  <c r="M12" i="22"/>
  <c r="M11" i="22"/>
  <c r="M10" i="22"/>
  <c r="M9" i="22"/>
  <c r="M8" i="22"/>
  <c r="M7" i="22"/>
  <c r="B106" i="23" l="1"/>
  <c r="B104" i="23"/>
  <c r="B102" i="23"/>
  <c r="B100" i="23"/>
  <c r="A17" i="1" l="1"/>
  <c r="P17" i="1"/>
  <c r="E45" i="1"/>
  <c r="F45" i="1"/>
  <c r="I45" i="1"/>
  <c r="H45" i="1"/>
  <c r="G45" i="1"/>
  <c r="J45" i="1"/>
  <c r="C5" i="25" l="1"/>
  <c r="B5" i="25"/>
  <c r="A5" i="25"/>
  <c r="A4" i="25"/>
  <c r="A5" i="23"/>
  <c r="A4" i="23"/>
  <c r="A3" i="23"/>
  <c r="B99" i="23" l="1"/>
  <c r="B107" i="23" s="1"/>
  <c r="B103" i="23" l="1"/>
  <c r="B105" i="23"/>
  <c r="B101" i="23"/>
  <c r="A6" i="22"/>
  <c r="K102" i="1"/>
  <c r="D110" i="1"/>
  <c r="D113" i="1"/>
  <c r="J99" i="1" l="1"/>
  <c r="A41" i="1"/>
  <c r="I99" i="1"/>
  <c r="H99" i="1"/>
  <c r="E99" i="1"/>
  <c r="F99" i="1"/>
  <c r="G99" i="1"/>
  <c r="J90" i="1"/>
  <c r="J68" i="1"/>
  <c r="I68" i="1"/>
  <c r="H68" i="1"/>
  <c r="G68" i="1"/>
  <c r="F68" i="1"/>
  <c r="E68" i="1"/>
  <c r="P76" i="1"/>
  <c r="K76" i="1"/>
  <c r="P87" i="1"/>
  <c r="K87" i="1"/>
  <c r="P86" i="1"/>
  <c r="K86" i="1"/>
  <c r="F90" i="1"/>
  <c r="G90" i="1"/>
  <c r="H90" i="1"/>
  <c r="I90" i="1"/>
  <c r="E90" i="1"/>
  <c r="P96" i="1"/>
  <c r="K96" i="1"/>
  <c r="Q96" i="1"/>
  <c r="P94" i="1"/>
  <c r="K94" i="1"/>
  <c r="K99" i="1" s="1"/>
  <c r="A19" i="1"/>
  <c r="Y5" i="22"/>
  <c r="Y6" i="22"/>
  <c r="Y4" i="22"/>
  <c r="M6" i="22"/>
  <c r="M5" i="22"/>
  <c r="M4" i="22"/>
  <c r="A5" i="22"/>
  <c r="A4" i="22"/>
  <c r="Q85" i="1"/>
  <c r="Q86" i="1" s="1"/>
  <c r="Q87" i="1" s="1"/>
  <c r="K85" i="1"/>
  <c r="K90" i="1" s="1"/>
  <c r="A85" i="1"/>
  <c r="Q75" i="1"/>
  <c r="K75" i="1"/>
  <c r="A75" i="1"/>
  <c r="Q27" i="1"/>
  <c r="Q28" i="1" s="1"/>
  <c r="Q29" i="1" s="1"/>
  <c r="D8" i="1"/>
  <c r="Q13" i="1"/>
  <c r="Q14" i="1" s="1"/>
  <c r="Q15" i="1" s="1"/>
  <c r="Q16" i="1" s="1"/>
  <c r="Q18" i="1"/>
  <c r="Q38" i="1"/>
  <c r="Q39" i="1"/>
  <c r="Q40" i="1" s="1"/>
  <c r="Q52" i="1"/>
  <c r="Q53" i="1" s="1"/>
  <c r="Q65" i="1"/>
  <c r="Q67" i="1" s="1"/>
  <c r="Q89" i="1"/>
  <c r="Q76" i="1" s="1"/>
  <c r="K8" i="1"/>
  <c r="K9" i="1"/>
  <c r="H21" i="1"/>
  <c r="E21" i="1"/>
  <c r="F21" i="1"/>
  <c r="G21" i="1"/>
  <c r="I21" i="1"/>
  <c r="E57" i="1"/>
  <c r="F57" i="1"/>
  <c r="G57" i="1"/>
  <c r="H57" i="1"/>
  <c r="I57" i="1"/>
  <c r="E79" i="1"/>
  <c r="F79" i="1"/>
  <c r="G79" i="1"/>
  <c r="H79" i="1"/>
  <c r="I79" i="1"/>
  <c r="A87" i="1"/>
  <c r="A86" i="1"/>
  <c r="A83" i="1"/>
  <c r="A78" i="1"/>
  <c r="A72" i="1"/>
  <c r="A67" i="1"/>
  <c r="A65" i="1"/>
  <c r="A61" i="1"/>
  <c r="A56" i="1"/>
  <c r="A53" i="1"/>
  <c r="A52" i="1"/>
  <c r="A49" i="1"/>
  <c r="A42" i="1"/>
  <c r="A40" i="1"/>
  <c r="A39" i="1"/>
  <c r="A38" i="1"/>
  <c r="A36" i="1"/>
  <c r="A30" i="1"/>
  <c r="A29" i="1"/>
  <c r="A28" i="1"/>
  <c r="A27" i="1"/>
  <c r="A25" i="1"/>
  <c r="A20" i="1"/>
  <c r="A18" i="1"/>
  <c r="A16" i="1"/>
  <c r="A15" i="1"/>
  <c r="A14" i="1"/>
  <c r="A13" i="1"/>
  <c r="A12" i="1"/>
  <c r="K89" i="1"/>
  <c r="K29" i="1"/>
  <c r="K39" i="1"/>
  <c r="J21" i="1"/>
  <c r="J57" i="1"/>
  <c r="J58" i="1" s="1"/>
  <c r="J79" i="1"/>
  <c r="K12" i="1"/>
  <c r="K21" i="1" s="1"/>
  <c r="K15" i="1"/>
  <c r="K36" i="1"/>
  <c r="K45" i="1" s="1"/>
  <c r="K28" i="1"/>
  <c r="K72" i="1"/>
  <c r="K79" i="1" s="1"/>
  <c r="K67" i="1"/>
  <c r="K65" i="1"/>
  <c r="K61" i="1"/>
  <c r="K68" i="1" s="1"/>
  <c r="K53" i="1"/>
  <c r="K52" i="1"/>
  <c r="K49" i="1"/>
  <c r="K57" i="1" s="1"/>
  <c r="K40" i="1"/>
  <c r="K38" i="1"/>
  <c r="K27" i="1"/>
  <c r="K25" i="1"/>
  <c r="K32" i="1" s="1"/>
  <c r="K18" i="1"/>
  <c r="K16" i="1"/>
  <c r="K14" i="1"/>
  <c r="K13" i="1"/>
  <c r="P67" i="1"/>
  <c r="P28" i="1"/>
  <c r="P85" i="1"/>
  <c r="P27" i="1"/>
  <c r="P61" i="1"/>
  <c r="P18" i="1"/>
  <c r="P49" i="1"/>
  <c r="P53" i="1"/>
  <c r="P72" i="1"/>
  <c r="P25" i="1"/>
  <c r="P16" i="1"/>
  <c r="P65" i="1"/>
  <c r="P89" i="1"/>
  <c r="P75" i="1"/>
  <c r="P15" i="1"/>
  <c r="P38" i="1"/>
  <c r="P36" i="1"/>
  <c r="P40" i="1"/>
  <c r="P39" i="1"/>
  <c r="P29" i="1"/>
  <c r="P52" i="1"/>
  <c r="P13" i="1"/>
  <c r="P14" i="1"/>
  <c r="P12" i="1"/>
  <c r="J100" i="1" l="1"/>
  <c r="H102" i="1"/>
  <c r="E102" i="1"/>
  <c r="J80" i="1"/>
  <c r="I102" i="1"/>
  <c r="F102" i="1"/>
  <c r="G102" i="1"/>
  <c r="E33" i="1"/>
  <c r="E69" i="1"/>
  <c r="E100" i="1"/>
  <c r="E46" i="1"/>
  <c r="E22" i="1"/>
  <c r="E91" i="1"/>
  <c r="E58" i="1"/>
  <c r="E80" i="1"/>
  <c r="D112" i="1" l="1"/>
  <c r="E103" i="1"/>
  <c r="D106" i="1" s="1"/>
  <c r="D108" i="1" s="1"/>
  <c r="J33" i="1" l="1"/>
  <c r="J102" i="1"/>
  <c r="D109" i="1" s="1"/>
  <c r="D115" i="1" s="1"/>
</calcChain>
</file>

<file path=xl/comments1.xml><?xml version="1.0" encoding="utf-8"?>
<comments xmlns="http://schemas.openxmlformats.org/spreadsheetml/2006/main">
  <authors>
    <author>Jerzy Nawrocki</author>
    <author>Malkowska</author>
  </authors>
  <commentList>
    <comment ref="A11" authorId="0">
      <text>
        <r>
          <rPr>
            <sz val="8"/>
            <color indexed="81"/>
            <rFont val="Tahoma"/>
            <family val="2"/>
            <charset val="238"/>
          </rPr>
          <t xml:space="preserve">Analiza kompletności planu studiów NIESTACJONARNYCH.
"+" Przedmiot o podanym symbolu
      występuje na studiach niestac.
"?" Przedmiot o podanym symbolu
     NIE występuje na studiach niestac.
</t>
        </r>
      </text>
    </comment>
    <comment ref="E11" authorId="0">
      <text>
        <r>
          <rPr>
            <sz val="8"/>
            <color indexed="81"/>
            <rFont val="Tahoma"/>
            <family val="2"/>
            <charset val="238"/>
          </rPr>
          <t xml:space="preserve">Wykłady
</t>
        </r>
      </text>
    </comment>
    <comment ref="F11" authorId="0">
      <text>
        <r>
          <rPr>
            <sz val="8"/>
            <color indexed="81"/>
            <rFont val="Tahoma"/>
            <family val="2"/>
            <charset val="238"/>
          </rPr>
          <t xml:space="preserve">Ćwiczenia
</t>
        </r>
      </text>
    </comment>
    <comment ref="G11" authorId="0">
      <text>
        <r>
          <rPr>
            <sz val="8"/>
            <color indexed="81"/>
            <rFont val="Tahoma"/>
            <family val="2"/>
            <charset val="238"/>
          </rPr>
          <t xml:space="preserve">Laboratoria
</t>
        </r>
      </text>
    </comment>
    <comment ref="H11" authorId="0">
      <text>
        <r>
          <rPr>
            <sz val="8"/>
            <color indexed="81"/>
            <rFont val="Tahoma"/>
            <family val="2"/>
            <charset val="238"/>
          </rPr>
          <t xml:space="preserve">Projekty
</t>
        </r>
      </text>
    </comment>
    <comment ref="I11" authorId="0">
      <text>
        <r>
          <rPr>
            <sz val="8"/>
            <color indexed="81"/>
            <rFont val="Tahoma"/>
            <family val="2"/>
            <charset val="238"/>
          </rPr>
          <t xml:space="preserve">Seminaria
</t>
        </r>
      </text>
    </comment>
    <comment ref="L11" authorId="1">
      <text>
        <r>
          <rPr>
            <b/>
            <sz val="9"/>
            <color indexed="81"/>
            <rFont val="Tahoma"/>
            <family val="2"/>
            <charset val="238"/>
          </rPr>
          <t>Przedmioty obieralne</t>
        </r>
        <r>
          <rPr>
            <sz val="9"/>
            <color indexed="81"/>
            <rFont val="Tahoma"/>
            <family val="2"/>
            <charset val="238"/>
          </rPr>
          <t xml:space="preserve">
</t>
        </r>
      </text>
    </comment>
    <comment ref="M11" authorId="1">
      <text>
        <r>
          <rPr>
            <b/>
            <sz val="10"/>
            <color indexed="81"/>
            <rFont val="Tahoma"/>
            <family val="2"/>
            <charset val="238"/>
          </rPr>
          <t>Zajęcia z zakresu nauk podstawowych dla kierunku Informatyka</t>
        </r>
      </text>
    </comment>
    <comment ref="N11" authorId="1">
      <text>
        <r>
          <rPr>
            <b/>
            <sz val="10"/>
            <color indexed="81"/>
            <rFont val="Tahoma"/>
            <family val="2"/>
            <charset val="238"/>
          </rPr>
          <t xml:space="preserve">Przedmiot obejmujący zajęcia o charakterze praktycznym związane ze zdobywaniem przez studentów umiejętności praktycznych właściwych dla zakresu działalności zawodowej informatyka
</t>
        </r>
      </text>
    </comment>
    <comment ref="O11" authorId="1">
      <text>
        <r>
          <rPr>
            <b/>
            <sz val="9"/>
            <color indexed="81"/>
            <rFont val="Tahoma"/>
            <family val="2"/>
            <charset val="238"/>
          </rPr>
          <t>Zajęcia służące zdobywaniu pogłębionej wiedzy oraz umiejętności prowadzenia badań naukowych</t>
        </r>
        <r>
          <rPr>
            <sz val="9"/>
            <color indexed="81"/>
            <rFont val="Tahoma"/>
            <family val="2"/>
            <charset val="238"/>
          </rPr>
          <t xml:space="preserve">
</t>
        </r>
      </text>
    </comment>
    <comment ref="Q11" authorId="1">
      <text>
        <r>
          <rPr>
            <b/>
            <sz val="9"/>
            <color indexed="81"/>
            <rFont val="Tahoma"/>
            <family val="2"/>
            <charset val="238"/>
          </rPr>
          <t>Zajęcia służące zdobywaniu pogłębionej wiedzy oraz umiejętności prowadzenia badań naukowych</t>
        </r>
        <r>
          <rPr>
            <sz val="9"/>
            <color indexed="81"/>
            <rFont val="Tahoma"/>
            <family val="2"/>
            <charset val="238"/>
          </rPr>
          <t xml:space="preserve">
</t>
        </r>
      </text>
    </comment>
  </commentList>
</comments>
</file>

<file path=xl/sharedStrings.xml><?xml version="1.0" encoding="utf-8"?>
<sst xmlns="http://schemas.openxmlformats.org/spreadsheetml/2006/main" count="1075" uniqueCount="382">
  <si>
    <t>Badania operacyjne</t>
  </si>
  <si>
    <t>Wspomaganie decyzji</t>
  </si>
  <si>
    <t>Podstawy automatyki</t>
  </si>
  <si>
    <t>Komunikacja człowiek-komputer</t>
  </si>
  <si>
    <t>Nies</t>
  </si>
  <si>
    <t>Sem:</t>
  </si>
  <si>
    <t>potrafi  ocenić - przynajmniej w podstawowym zakresie - różne aspekty ryzyka związanego z przedsięwzięciem informatycznym</t>
  </si>
  <si>
    <t>potrafi  ocenić złożoność obliczeniową algorytmów i problemów</t>
  </si>
  <si>
    <t>rozumie, że w informatyce wiedza i umiejętności bardzo szybko stają się przestarzałe</t>
  </si>
  <si>
    <t>Programowanie deklaratywne</t>
  </si>
  <si>
    <t>Wiedza</t>
  </si>
  <si>
    <t>Kompetencje</t>
  </si>
  <si>
    <t>Umiejętności</t>
  </si>
  <si>
    <t>KRK</t>
  </si>
  <si>
    <t>Umiejętnosci</t>
  </si>
  <si>
    <t>MNiSW</t>
  </si>
  <si>
    <t>Kompetencje społeczne</t>
  </si>
  <si>
    <t>Semestr 1:</t>
  </si>
  <si>
    <t>W</t>
  </si>
  <si>
    <t>C</t>
  </si>
  <si>
    <t>L</t>
  </si>
  <si>
    <t>P</t>
  </si>
  <si>
    <t>ECTS</t>
  </si>
  <si>
    <t>Algebra liniowa</t>
  </si>
  <si>
    <t>Analiza matematyczna</t>
  </si>
  <si>
    <t>E</t>
  </si>
  <si>
    <t>Logika obliczeniowa</t>
  </si>
  <si>
    <t>Semestr 2:</t>
  </si>
  <si>
    <t>Matematyka dyskretna</t>
  </si>
  <si>
    <t>Semestr 3:</t>
  </si>
  <si>
    <t>Semestr 4:</t>
  </si>
  <si>
    <t>Architektura systemów komputerowych</t>
  </si>
  <si>
    <t>Sztuczna inteligencja</t>
  </si>
  <si>
    <t>Semestr 5:</t>
  </si>
  <si>
    <t>Semestr 6:</t>
  </si>
  <si>
    <t>Semestr 7:</t>
  </si>
  <si>
    <t>Bezpieczeństwo systemów informatycznych</t>
  </si>
  <si>
    <t>Seminarium dyplomowe</t>
  </si>
  <si>
    <t xml:space="preserve">Razem godz.: </t>
  </si>
  <si>
    <t>SumGodz</t>
  </si>
  <si>
    <t>K</t>
  </si>
  <si>
    <t>Egz</t>
  </si>
  <si>
    <t>S</t>
  </si>
  <si>
    <t xml:space="preserve">Cały rok: </t>
  </si>
  <si>
    <t>Ob.</t>
  </si>
  <si>
    <t>obi</t>
  </si>
  <si>
    <t>Narzędzia informatyki</t>
  </si>
  <si>
    <t>Fizyka dla informatyków</t>
  </si>
  <si>
    <t>Podstawy techniki cyfrowej</t>
  </si>
  <si>
    <t>Optymalizacja kombinatoryczna</t>
  </si>
  <si>
    <t>Programowanie obiektowe</t>
  </si>
  <si>
    <t>Sieci komputerowe 1</t>
  </si>
  <si>
    <t>Sieci komputerowe 2</t>
  </si>
  <si>
    <t>Przetwarzanie równoległe</t>
  </si>
  <si>
    <t>Przetwarzanie rozproszone</t>
  </si>
  <si>
    <t>Sym.</t>
  </si>
  <si>
    <t>Liczba punktów ECTS:</t>
  </si>
  <si>
    <t>Przedmiot:</t>
  </si>
  <si>
    <t>Efekt kształcenia:</t>
  </si>
  <si>
    <t>Semestr 8:</t>
  </si>
  <si>
    <t>Liczba godzin - Podsumowanie wszystkich semestrów:</t>
  </si>
  <si>
    <t>Konsultacje, egzaminy</t>
  </si>
  <si>
    <t>Wszystkie godziny kontaktu z prowadzącym</t>
  </si>
  <si>
    <t>Lp.</t>
  </si>
  <si>
    <t>Moduł kształcenia</t>
  </si>
  <si>
    <t>Podsumowanie Programu Kształcenia:</t>
  </si>
  <si>
    <t>Język angielski</t>
  </si>
  <si>
    <t>Usługi biblioteczne i informacyjne</t>
  </si>
  <si>
    <t>Podstawowe szkolenie z zakresu BHP</t>
  </si>
  <si>
    <t>Praktyka zawodowa (4 tyg.)</t>
  </si>
  <si>
    <t xml:space="preserve">Przygotowanie pracy dyplomowej </t>
  </si>
  <si>
    <t>Wersja: 2</t>
  </si>
  <si>
    <t>Legenda:</t>
  </si>
  <si>
    <t>Punkty ECTS modułów obieralnych:</t>
  </si>
  <si>
    <t>Jezyk angielski</t>
  </si>
  <si>
    <t>Fizyka dla informatyków 2</t>
  </si>
  <si>
    <t>Nadawany tytuł zawodowy: inżynier</t>
  </si>
  <si>
    <t>Podst.</t>
  </si>
  <si>
    <t>Prakt.</t>
  </si>
  <si>
    <t>Bad.</t>
  </si>
  <si>
    <t>Suma punktów ECTS zajęć służących zdobywaniu pogłębionej wiedzy oraz umiejętności prowadzenia badań naukowych</t>
  </si>
  <si>
    <t>% punktów ECTS zajęć służących zdobywaniu pogłębionej wiedzy oraz umiejętności prowadzenia badań naukowych</t>
  </si>
  <si>
    <t>Podsumowanie wszystkich semestrów</t>
  </si>
  <si>
    <t>B</t>
  </si>
  <si>
    <t>ma umiejętności językowe w zakresie języka angielskiego, zgodne z wymaganiami określonymi dla poziomu B2 Europejskiego Systemu Opisu Kształcenia Językowego</t>
  </si>
  <si>
    <t>Dojrzałośc zajęć - klasy przedmiotów</t>
  </si>
  <si>
    <t>Formalnie poprawny</t>
  </si>
  <si>
    <t>Obserwo-walny</t>
  </si>
  <si>
    <t>Powta-rzalny</t>
  </si>
  <si>
    <t>Miejsce prezentacji materiałów dydaktycznych (adres URL)</t>
  </si>
  <si>
    <t>Bezpie-czny</t>
  </si>
  <si>
    <t>Liczba przedmiotów</t>
  </si>
  <si>
    <t>Liczba przedmiotów formalnie poprawnych</t>
  </si>
  <si>
    <t>% przedmiotów formalnie poprawnych</t>
  </si>
  <si>
    <t>Liczba przedmiotów obserwowalnych</t>
  </si>
  <si>
    <t>% przedmiotów obserwowalnych</t>
  </si>
  <si>
    <t>Liczba przedmiotów powtarzalnych</t>
  </si>
  <si>
    <t>% przedmiotów powtarzalnych</t>
  </si>
  <si>
    <t>Liczba przedmiotów bezpiecznych</t>
  </si>
  <si>
    <t>% przedmiotów bezpiecznych</t>
  </si>
  <si>
    <r>
      <t>Formalnie poprawny.</t>
    </r>
    <r>
      <rPr>
        <sz val="9"/>
        <rFont val="Arial CE"/>
        <charset val="238"/>
      </rPr>
      <t xml:space="preserve"> Moduł posiada kartę ECTS (sylabus) i spełnia wymagania nałożone przez WSZJK.</t>
    </r>
  </si>
  <si>
    <r>
      <t>Powtarzalny.</t>
    </r>
    <r>
      <rPr>
        <sz val="9"/>
        <rFont val="Arial CE"/>
        <charset val="238"/>
      </rPr>
      <t xml:space="preserve"> Wszystkie formy zajęć składających się na dany moduł są prowadzone w oparciu o materiały udostępniane studentom w formie papierowej lub elektronicznej, takie jak slajdy wykładowe, zadania programistyczne, opisy ćwiczeń laboratoryjnych.</t>
    </r>
  </si>
  <si>
    <r>
      <t>Bezpieczny.</t>
    </r>
    <r>
      <rPr>
        <sz val="9"/>
        <rFont val="Arial CE"/>
        <charset val="238"/>
      </rPr>
      <t xml:space="preserve"> Wszystkie zajęcia prowadzone w ramach modułu mają przypisane zastępczych prowadzących, którzy w razie choroby lub innego zdarzenia losowego są w stanie poprowadzić dane zajęcia, dzięki czemu unika się przekładania lub odwoływania zajęć.</t>
    </r>
  </si>
  <si>
    <t>OPIS EFEKTÓW KSZTAŁCENIA PROWADZĄCYCH DO UZYSKANIA KOMPETENCJI INŻYNIERSKICH</t>
  </si>
  <si>
    <t>Profil ogólnoakademicki dla kwalifikacji pierwszego i drugiego stopnia</t>
  </si>
  <si>
    <t>Symb.</t>
  </si>
  <si>
    <t>WI PP</t>
  </si>
  <si>
    <t>EFEKTY KSZTAŁCENIA PROWADZĄCE DO UZYSKANIA KOMPETENCJI INŻYNIERSKICH</t>
  </si>
  <si>
    <t xml:space="preserve">Statystyka programu kształcenia: </t>
  </si>
  <si>
    <t>Liczba punktów za zajęcia z języka obcego jest równa 5</t>
  </si>
  <si>
    <t>Statystyka i analiza danych</t>
  </si>
  <si>
    <t>Inżynieria oprogramowania</t>
  </si>
  <si>
    <t>Wymagana liczba punktów ECTS modułów obieralnych 30% z 210</t>
  </si>
  <si>
    <t>Systemy operacyjne</t>
  </si>
  <si>
    <r>
      <t xml:space="preserve">Informatyka - </t>
    </r>
    <r>
      <rPr>
        <b/>
        <sz val="16"/>
        <color rgb="FFFFFFFF"/>
        <rFont val="Arial CE"/>
        <charset val="238"/>
      </rPr>
      <t>Studia niestacjonarne I stopnia</t>
    </r>
  </si>
  <si>
    <t>X</t>
  </si>
  <si>
    <t>http://moodle.cs.put.poznan.pl/course/view.php?id=31</t>
  </si>
  <si>
    <t xml:space="preserve">www.fc.put.poznan.pl www.cs.put.poznan.pl  </t>
  </si>
  <si>
    <t xml:space="preserve">http://ni.predki.com </t>
  </si>
  <si>
    <t>http://www.cs.put.poznan.pl/jjozefowska/wyklady/lo/index.html</t>
  </si>
  <si>
    <t xml:space="preserve">http://moodle.cs.put.poznan.pl/course/view.php?id=58 http://www.cs.put.poznan.pl/mszachniuk  www.cs.put.poznan.pl/aswiercz   www.cs.put.poznan.pl/gpawlak   </t>
  </si>
  <si>
    <t>http://wazniak.mimuw.edu.pl/index.php?title=Systemy_operacyjne</t>
  </si>
  <si>
    <t>http://www.moodle.put.poznan.pl/course/view.php?id=68</t>
  </si>
  <si>
    <t>www.cs.put.poznan.pl\amichalski</t>
  </si>
  <si>
    <t xml:space="preserve">www.cs.put.poznan.pl/rwalkowiak </t>
  </si>
  <si>
    <t>www.cs.put.poznan.pl/sop, www.cs.put.poznan.pl/akobusinska</t>
  </si>
  <si>
    <t xml:space="preserve">http://www.cs.put.poznan.pl/mdrozdowski/dyd/mat.html </t>
  </si>
  <si>
    <t xml:space="preserve">www.fc.put.poznan.pl </t>
  </si>
  <si>
    <t xml:space="preserve">Skrypt - patrz Karta ECTS, rownież w bibliotece cyfrowej </t>
  </si>
  <si>
    <t xml:space="preserve">https://ophelia.cs.put.poznan.pl/webdav/ak/students </t>
  </si>
  <si>
    <t>https://ophelia.cs.put.poznan.pl/webdav/ad/</t>
  </si>
  <si>
    <t xml:space="preserve">http://www.cs.put.poznan.pl/wandrzejewski/dydaktyka/ </t>
  </si>
  <si>
    <t>Komplety slajdów jest udostępniany studentom w formie elektronicznej</t>
  </si>
  <si>
    <t xml:space="preserve">http://www.cs.put.poznan.pl/wjaskowski/komunikacja-czlowiek-komputer </t>
  </si>
  <si>
    <t>http://www.cs.put.poznan.pl/iszczech/Informatyzacja_przedsiebiorstw.html</t>
  </si>
  <si>
    <t xml:space="preserve">http://wazniak.mimuw.edu.pl/index.php?title=Systemy wbudowane </t>
  </si>
  <si>
    <t>http://wazniak.mimuw.edu.pl/index.php?title=Przetwarzanie_rozproszone
http://www.cs.put.poznan.pl/adanilecki/pr/</t>
  </si>
  <si>
    <t>www.cs.put.poznan.pl/mszychowiak/</t>
  </si>
  <si>
    <r>
      <t>Przedmiot obieralny 1:</t>
    </r>
    <r>
      <rPr>
        <b/>
        <sz val="10"/>
        <color rgb="FFFF0000"/>
        <rFont val="Arial CE"/>
        <charset val="238"/>
      </rPr>
      <t xml:space="preserve"> </t>
    </r>
    <r>
      <rPr>
        <b/>
        <sz val="10"/>
        <rFont val="Arial CE"/>
        <charset val="238"/>
      </rPr>
      <t>Podstawy programowania - Delphi / Podstawy programowania - Python / Wprowadzenie do algorytmiki</t>
    </r>
  </si>
  <si>
    <t xml:space="preserve">K1st_W1, K1st_W4, K1st_W7 </t>
  </si>
  <si>
    <t>K1st_U2, K1st_U5, K1st_U18</t>
  </si>
  <si>
    <t>K1st_K1, K1st_K2</t>
  </si>
  <si>
    <t>K1st_K4</t>
  </si>
  <si>
    <t>K1st_K1,  K1st_K4</t>
  </si>
  <si>
    <t>K1st_U1</t>
  </si>
  <si>
    <t>K1st_U7</t>
  </si>
  <si>
    <t>K1st_U3, K1st_U4, K1st_U8,  K1st_U9, K1st_U11, K1st_U18</t>
  </si>
  <si>
    <t>K1st_W8</t>
  </si>
  <si>
    <t>K1st_K5</t>
  </si>
  <si>
    <t>K1st_U10, K1st_U11</t>
  </si>
  <si>
    <t>K1st_K1</t>
  </si>
  <si>
    <t>K1st_U18</t>
  </si>
  <si>
    <t>K1st_U3, K1st_U4</t>
  </si>
  <si>
    <t>K1st_W4, K1st_W7</t>
  </si>
  <si>
    <t xml:space="preserve">K1st_K1, K1st_K2 </t>
  </si>
  <si>
    <t xml:space="preserve">K1st_U3, K1st_U4 </t>
  </si>
  <si>
    <t>K1st_U3, K1st_U4, K1st_U8, K1st_U11</t>
  </si>
  <si>
    <t>K1st_W3</t>
  </si>
  <si>
    <t xml:space="preserve">K1st_U3, K1st_U4, K1st_U11 </t>
  </si>
  <si>
    <t>K1st_K2</t>
  </si>
  <si>
    <t xml:space="preserve">K1st_K2 </t>
  </si>
  <si>
    <t>K1st_U4, K1st_U8, K1st_U10, K1st_U11</t>
  </si>
  <si>
    <t>K1st_K3</t>
  </si>
  <si>
    <t xml:space="preserve">K1st_U3, K1st_U10, K1st_U13 </t>
  </si>
  <si>
    <t xml:space="preserve">K1st_K1, K1st_K2, K1st_K3 </t>
  </si>
  <si>
    <t xml:space="preserve">K1st_W4, K1st_W5, K1st_W7 </t>
  </si>
  <si>
    <t>K1st_W1</t>
  </si>
  <si>
    <t>K1st_W2</t>
  </si>
  <si>
    <t>K1st_W4</t>
  </si>
  <si>
    <t>K1st_W5</t>
  </si>
  <si>
    <t>K1st_W6</t>
  </si>
  <si>
    <t xml:space="preserve">ma podstawową wiedzę o cyklu życia systemów informatycznych, zarówno sprzętowych jak i programowych, a w szczególności o zachodzących w nich kluczowych procesach </t>
  </si>
  <si>
    <t>K1st_W7</t>
  </si>
  <si>
    <t>zna podstawowe techniki, metody oraz narzędzia wykorzystywane w procesie rozwiązywania zadań informatycznych, głównie o charakterze inżynierskim, z zakresu kluczowych zagadnień informatyki</t>
  </si>
  <si>
    <t>K1st_W9</t>
  </si>
  <si>
    <t>K1st_W10</t>
  </si>
  <si>
    <t>ma podstawową wiedzę dotyczącą zarządzania i prowadzenia działalności gospodarczej oraz zna ogólne zasady tworzenia i rozwoju form indywidualnej przedsiębiorczości</t>
  </si>
  <si>
    <t>K1st_W11</t>
  </si>
  <si>
    <t>potrafi pozyskiwać informacje z różnych źródeł, w tym z literatury oraz baz danych, zarówno w języku polskim jak i w języku angielskim, właściwe je integrować, dokonywać ich interpretacji i krytycznej oceny, wyciągać wnioski, oraz wyczerpująco uzasadniać formułowane przez siebie opinie</t>
  </si>
  <si>
    <t>K1st_U2</t>
  </si>
  <si>
    <t>potrafi odpowiednio posługiwać się technikami informacyjno-komunikacyjnymi, znajdującymi zastosowanie na różnych etapach realizacji przedsięwzięć informatycznych</t>
  </si>
  <si>
    <t>K1st_U3</t>
  </si>
  <si>
    <t>potrafi właściwie zaplanować oraz wykonać eksperymenty, w tym pomiary oraz symulacje komputerowe, dokonać interpretacji uzyskanych rezultatów, oraz poprawnie wyciągnąć płynące z nich wnioski</t>
  </si>
  <si>
    <t>K1st_U4</t>
  </si>
  <si>
    <t xml:space="preserve">potrafi, formułując i rozwiązując zadania informatyczne, zastosować odpowiednio dobrane metody, w tym metody analityczne, symulacyjne lub eksperymentalne </t>
  </si>
  <si>
    <t>K1st_U5</t>
  </si>
  <si>
    <t xml:space="preserve">potrafi dostrzec w procesie formułowania i rozwiazywania zadań informatycznych również aspekty pozainformatyczne, w szczególności kwestie społeczne, prawne i ekonomiczne </t>
  </si>
  <si>
    <t>K1st_U6</t>
  </si>
  <si>
    <t xml:space="preserve">ma przygotowanie niezbędne do pracy w środowisku biznesowym, w tym w środowisku przemysłowym, oraz zna zasady bezpieczeństwa związane z wykonywaniem zawodu informatyka </t>
  </si>
  <si>
    <t>K1st_U8</t>
  </si>
  <si>
    <t>K1st_U9</t>
  </si>
  <si>
    <t>potrafi dokonać krytycznej analizy sposobu funkcjonowania systemów informatycznych i innych informatycznych rozwiązań technicznych i ocenić te rozwiązania, w tym:  potrafi efektywnie uczestniczyć w inspekcji oprogramowania oraz ocenić architekturę oprogramowania z punktu widzenia wymagań pozafunkcjonalnych, ma umiejętność systematycznego przeprowadzania testów funkcjonalnych</t>
  </si>
  <si>
    <t>K1st_U10</t>
  </si>
  <si>
    <t>potrafi  - zgodnie z zadaną specyfikacją - zaprojektować (stworzyć model fragmentu rzeczywistości (np. model obiektowy w języku UML), sformułować specyfikację funkcjonalną w formie przypadków użycia, sformułować wymagania pozafunkcjonalne dla wybranych charakterystyk jakościowych) oraz zrealizować urządzenie lub szeroko rozumiany system informatyczny, dobierając język programowania odpowiedni do danego zadania programistycznego oraz używając właściwych metod, technik i narzędzi</t>
  </si>
  <si>
    <t>K1st_U11</t>
  </si>
  <si>
    <t>ma umiejętność formułowania algorytmów i ich implementacji z użyciem przynajmniej jednego z popularnych narzędzi</t>
  </si>
  <si>
    <t>K1st_U12</t>
  </si>
  <si>
    <t>potrafi  zabezpieczyć dane przed nieuprawnionym dostępem</t>
  </si>
  <si>
    <t>K1st_U13</t>
  </si>
  <si>
    <t>potrafi zaprojektować układy elektroniczne oraz konstruować i programować proste systemy mikroprocesorowe</t>
  </si>
  <si>
    <t>K1st_U14</t>
  </si>
  <si>
    <t xml:space="preserve">potrafi zaprojektować odpowiedni interfejs użytkownika dla różnych klas systemów informatycznych </t>
  </si>
  <si>
    <t>K1st_U15</t>
  </si>
  <si>
    <t>potrafi  porozumiewać się w języku polskim i angielskim stosując specjalistyczną terminologię, przy użyciu różnych technik, zarówno w środowisku zawodowym jak i w innych środowiskach, także z wykorzystaniem narzędzi informatycznych</t>
  </si>
  <si>
    <t>K1st_U16</t>
  </si>
  <si>
    <t>potrafi przygotować i przedstawić, w języku polskim i angielskim, dobrze udokumentowane opracowanie problemów z zakresu informatyki, w tym prezentację ustną</t>
  </si>
  <si>
    <t>K1st_U17</t>
  </si>
  <si>
    <t>potrafi organizować, współdziałać i pracować w grupie, przyjmując w niej różne role oraz potrafi odpowiednio określić priorytety służące realizacji określonego przez siebie lub innych zadania</t>
  </si>
  <si>
    <t>K1st_U19</t>
  </si>
  <si>
    <t>potrafi planować i realizować proces własnego permanentnego uczenia się oraz zna możliwości dalszego dokształcania się (studia II i III stopnia, studia podyplomowe, kursy i egzaminy przeprowadzane przez uczelnie, firmy i organizacje zawodowe)</t>
  </si>
  <si>
    <t>ma świadomość znaczenia wiedzy w rozwiązywaniu problemów inżynierskich oraz zna  przykłady i rozumie przyczyny wadliwie działających systemów informatycznych, które doprowadziły do poważnych strat finansowych, społecznych lub też do poważnej utraty zdrowia, a nawet życia</t>
  </si>
  <si>
    <t xml:space="preserve">potrafi myśleć i działać w sposób przedsiębiorczy, m.in. znajdując komercyjne zastosowania dla tworzonego oprogramowania, mając na uwadze nie tylko korzyści biznesowe, ale również społeczne prowadzonej działalności  </t>
  </si>
  <si>
    <t xml:space="preserve">jest świadomy społecznej roli absolwenta uczelni technicznej, w szczególności rozumie potrzebę formułowania i przekazywania społeczeństwu, w odpowiedniej formie, informacji oraz opinii dotyczących działalności inżynierskiej, osiągnięć techniki, a także dorobku i tradycji zawodu informatyka </t>
  </si>
  <si>
    <t>prawidłowo identyfikuje i rozstrzyga dylematy związane z wykonywaniem zawodu informatyka</t>
  </si>
  <si>
    <t>absolwent zna i rozumie podstawowe procesy zachodzące w cyklu życia urządzeń, obiektów i systemów technicznych</t>
  </si>
  <si>
    <t>absolwent zna i rozumie ogólne zasady tworzenia i rozwoju form indywidualnej przedsiębiorczości</t>
  </si>
  <si>
    <t xml:space="preserve">absolwent potrafi przy identyfikacji i formułowaniu specyfikacji zadań inżynierskich oraz ich rozwiązywaniu: − wykorzystać metody analityczne, symulacyjne i eksperymentalne, − dostrzegać ich aspekty systemowe i pozatechniczne, − dokonać wstępnej oceny ekonomicznej proponowanych rozwiązań i podejmowanych działań inżynierskich </t>
  </si>
  <si>
    <t xml:space="preserve">absolwent potrafi dokonać krytycznej analizy sposobu funkcjonowania istniejących rozwiązań technicznych i ocenić te rozwiązania </t>
  </si>
  <si>
    <t>absolwent potrafi zaprojektować – zgodnie z zadaną specyfikacją – oraz wykonać typowe dla kierunku studiów proste urządzenie, obiekt, system lub zrealizować proces, używając odpowiednio dobranych metod, technik, narzędzi i materiałów</t>
  </si>
  <si>
    <t>Systemy baz danych</t>
  </si>
  <si>
    <t xml:space="preserve">Zarządzania bazami SQL i NoSQL </t>
  </si>
  <si>
    <r>
      <t xml:space="preserve">Program kształcenia zgodny z: PRK (poziomy 6 i 7) oraz </t>
    </r>
    <r>
      <rPr>
        <b/>
        <i/>
        <sz val="14"/>
        <color indexed="9"/>
        <rFont val="Arial CE"/>
        <family val="2"/>
        <charset val="238"/>
      </rPr>
      <t>body of knowledge</t>
    </r>
    <r>
      <rPr>
        <b/>
        <sz val="14"/>
        <color indexed="9"/>
        <rFont val="Arial CE"/>
        <family val="2"/>
        <charset val="238"/>
      </rPr>
      <t xml:space="preserve"> zdefiniowanym w standardach:</t>
    </r>
  </si>
  <si>
    <t>ACM / IEEE Computer Science Curricula 2013 (CS 2013) i  ACM / IEEE Computer Engineering Curricula 2016 i innych wzorcach międzynarodowych</t>
  </si>
  <si>
    <r>
      <t>Stosowane metody weryfikacji efektów kształcenia</t>
    </r>
    <r>
      <rPr>
        <b/>
        <sz val="12"/>
        <color rgb="FFFFFFFF"/>
        <rFont val="Arial CE"/>
        <charset val="238"/>
      </rPr>
      <t xml:space="preserve"> S</t>
    </r>
    <r>
      <rPr>
        <b/>
        <sz val="11"/>
        <color rgb="FFFFFFFF"/>
        <rFont val="Arial CE"/>
        <charset val="238"/>
      </rPr>
      <t>zczegółowy opis metod weryfikacji (sposobów sprawdzenia czy zamierzone efekty kształcenia zostały osiągnięte) dla poszczególnych przedmiotów znajduje się na kartach ECTS - do zaliczenia danego przedmiotu, konieczne jest osiągnięcie wszystkich zakładanych efektów kształcenia.</t>
    </r>
  </si>
  <si>
    <t xml:space="preserve">K1st_U4 </t>
  </si>
  <si>
    <t xml:space="preserve">K1st_U4, K1st_U11, K1st_U18 </t>
  </si>
  <si>
    <t>K1st_W4, K1st_W5, K1st_W6, K1st_W8, K1st_W11</t>
  </si>
  <si>
    <t>K1st_W1, K1st_W7</t>
  </si>
  <si>
    <t>K1st_U2, K1st_U5</t>
  </si>
  <si>
    <t xml:space="preserve">K1st_W1, K1st_W7 </t>
  </si>
  <si>
    <t>K1st_U1, K1st_U15, K1st_U16, K1st_U17</t>
  </si>
  <si>
    <t>K1st_K2, K1st_K5</t>
  </si>
  <si>
    <t xml:space="preserve">K1st_W4, K1st_W6, K1st_W7 </t>
  </si>
  <si>
    <t xml:space="preserve">K1st_W3, K1st_W5, K1st_W7 </t>
  </si>
  <si>
    <t xml:space="preserve">K1st_W2 </t>
  </si>
  <si>
    <t>K1st_W3, K1st_W4, K1st_W7</t>
  </si>
  <si>
    <t>K1st_U9, K1st_U10, K1st_U11, K1st_U18</t>
  </si>
  <si>
    <t xml:space="preserve">K1st_W5, K1st_W6 </t>
  </si>
  <si>
    <t xml:space="preserve">K1st_U3, K1st_U4, K1st_U13  </t>
  </si>
  <si>
    <t xml:space="preserve">K1st_U1, K1st_U3, K1st_U4 </t>
  </si>
  <si>
    <t xml:space="preserve">K1st_W3, K1st_W4, K1st_W5, K1st_W6, K1st_W7 </t>
  </si>
  <si>
    <t>K1st_U1, K1st_U2, K1st_U3, K1st_U4, K1st_U9, K1st_U10, K1st_U11,  K1st_U13, K1st_U18</t>
  </si>
  <si>
    <t>K1st_W3, K1st_W5, K1st_W7</t>
  </si>
  <si>
    <t xml:space="preserve">K1st_W4, K1st_W5, K1st_W6, K1st_W7 </t>
  </si>
  <si>
    <t xml:space="preserve">K1st_U9, K1st_U10, K1st_U12, K1st_U18 </t>
  </si>
  <si>
    <t xml:space="preserve">K1st_K1, K1st_K2, K1st_K3  </t>
  </si>
  <si>
    <t>K1st_U2, K1st_U11, K1st_U14</t>
  </si>
  <si>
    <t>K1st_U4, K1st_U14</t>
  </si>
  <si>
    <t xml:space="preserve">K1st_W4, K1st_W5, K1st_W7  </t>
  </si>
  <si>
    <t xml:space="preserve">K1st_U10, K1st_U11, K1st_U12, K1st_U14, K1st_U18 </t>
  </si>
  <si>
    <t xml:space="preserve"> K1st_U1, K1st_U2, K1st_U4, K1st_U10, K1st_U11, K1st_U19 </t>
  </si>
  <si>
    <t xml:space="preserve">K1st_U1, K1st_U3, K1st_U4, K1st_U10, K1st_U11, K1st_U19 </t>
  </si>
  <si>
    <t xml:space="preserve">K1st_W1, K1st_W4 </t>
  </si>
  <si>
    <t>K1st_U3, K1st_U4, K1st_U8</t>
  </si>
  <si>
    <t>K1st_U7, K1st_U9, K1st_U18</t>
  </si>
  <si>
    <t xml:space="preserve"> K1st_K3, K1st_K5 </t>
  </si>
  <si>
    <t xml:space="preserve"> K1st_U1, K1st_U3, K1st_U4, K1st_U6, K1st_U9, K1st_U12, K1st_U18  </t>
  </si>
  <si>
    <t xml:space="preserve">K1st_W4, K1st_W5, K1st_W6, K1st_W7, K1st_W8 </t>
  </si>
  <si>
    <t xml:space="preserve">K1st_U1, K1st_U2, K1st_U15, K1st_U16 , K1st_U18, K1st_U19 </t>
  </si>
  <si>
    <t xml:space="preserve">K1st_K1, K1st_K2, K1st_K4, K1st_K5  </t>
  </si>
  <si>
    <t xml:space="preserve">K1st_W9, K1st_W10, K1st_W11  </t>
  </si>
  <si>
    <t xml:space="preserve">K1st_U5, K1st_U6, K1st_U7  </t>
  </si>
  <si>
    <t xml:space="preserve">K1st_K3, K1st_K5 </t>
  </si>
  <si>
    <t>Grafika komputerowa i wizualizacja / Computer Graphics and Visualization</t>
  </si>
  <si>
    <t xml:space="preserve">Liczba punktów  z nauk humanistycznych i społecznych jest równa 7. </t>
  </si>
  <si>
    <t>Kod składnika opisu - poziom 6 PRK</t>
  </si>
  <si>
    <t>P6S_UW</t>
  </si>
  <si>
    <t>P6S_WG, P6S_UW</t>
  </si>
  <si>
    <t>WIEDZA, UMIEJĘTNOŚCI</t>
  </si>
  <si>
    <t>P6S_WG</t>
  </si>
  <si>
    <t>P6S_WK</t>
  </si>
  <si>
    <t>absolwent zna i rozumie absolwent potrafi planować i przeprowadzać eksperymenty, w tym pomiary i symulacje komputerowe, interpretować uzyskane wyniki i wyciągać wnioski</t>
  </si>
  <si>
    <t>PRK</t>
  </si>
  <si>
    <r>
      <rPr>
        <b/>
        <sz val="10"/>
        <color indexed="30"/>
        <rFont val="Arial CE"/>
        <charset val="238"/>
      </rPr>
      <t xml:space="preserve">Przedmiot obieralny 2: </t>
    </r>
    <r>
      <rPr>
        <b/>
        <sz val="10"/>
        <color indexed="8"/>
        <rFont val="Arial CE"/>
        <family val="2"/>
        <charset val="238"/>
      </rPr>
      <t>Algorytmy i struktury danych / Algorytmika praktyczna</t>
    </r>
  </si>
  <si>
    <t>Kierunkowe efekty kształcenia z zakresu wiedzy prowadzące do uzyskania kompetencji - poziom 6 PRK</t>
  </si>
  <si>
    <r>
      <t xml:space="preserve">ma </t>
    </r>
    <r>
      <rPr>
        <b/>
        <sz val="11"/>
        <rFont val="Calibri"/>
        <family val="2"/>
        <charset val="238"/>
      </rPr>
      <t xml:space="preserve">rozszerzoną i pogłębioną </t>
    </r>
    <r>
      <rPr>
        <sz val="11"/>
        <rFont val="Calibri"/>
        <family val="2"/>
        <charset val="238"/>
      </rPr>
      <t xml:space="preserve">wiedzę z matematyki przydatną do formułowania i rozwiązywania </t>
    </r>
    <r>
      <rPr>
        <b/>
        <sz val="11"/>
        <rFont val="Calibri"/>
        <family val="2"/>
        <charset val="238"/>
      </rPr>
      <t>złożonych</t>
    </r>
    <r>
      <rPr>
        <sz val="11"/>
        <rFont val="Calibri"/>
        <family val="2"/>
        <charset val="238"/>
      </rPr>
      <t xml:space="preserve"> zadań informatycznych dotyczących m.in. programowania w logice, formalnej specyfikacji i weryfikacji oprogramowania, a także zadań z zakresu fizyki, podstaw elektrotechniki i elektroniki, oraz podstaw automatyki i robotyki </t>
    </r>
  </si>
  <si>
    <r>
      <t xml:space="preserve">ma </t>
    </r>
    <r>
      <rPr>
        <b/>
        <sz val="11"/>
        <rFont val="Calibri"/>
        <family val="2"/>
        <charset val="238"/>
      </rPr>
      <t>rozszerzoną i pogłębioną</t>
    </r>
    <r>
      <rPr>
        <sz val="11"/>
        <rFont val="Calibri"/>
        <family val="2"/>
        <charset val="238"/>
      </rPr>
      <t xml:space="preserve"> wiedzę z fizyki przydatną do formułowania i rozwiązywania wybranych</t>
    </r>
    <r>
      <rPr>
        <b/>
        <sz val="11"/>
        <rFont val="Calibri"/>
        <family val="2"/>
        <charset val="238"/>
      </rPr>
      <t xml:space="preserve"> </t>
    </r>
    <r>
      <rPr>
        <sz val="11"/>
        <rFont val="Calibri"/>
        <family val="2"/>
        <charset val="238"/>
      </rPr>
      <t xml:space="preserve">zadań informatycznych, w szczególności do poprawnego modelowania problemów rzeczywistych </t>
    </r>
  </si>
  <si>
    <t>ma uporządkowaną, podbudowaną teoretycznie wiedzę ogólną z zakresu elektroniki, techniki cyfrowej i architektury systemów komputerowych</t>
  </si>
  <si>
    <t>ma uporządkowaną i podbudowaną teoretycznie wiedzę ogólną w zakresie kluczowych zagadnień informatyki, oraz wiedzę szczegółową w zakresie wybranych zgadnień tej dyscypliny nauki</t>
  </si>
  <si>
    <t>ma wiedzę o istotnych kierunkach rozwoju i najważniejszych osiągnięciach informatyki oraz innych pokrewnych dyscyplin naukowych, w szczególności elektroniki, telekomunikacji oraz automatyki i robotyki</t>
  </si>
  <si>
    <t>ma wiedzę nt. kodeksów etycznych dotyczących informatyki, jest świadomy zagrożeń związanych z przestępczością elektroniczną, oraz rozumie specyfikę systemów krytycznych ze względów bezpieczeństwa  (ang. mission-critical systems)</t>
  </si>
  <si>
    <t>zna  podstawowe pojęcia z zakresu ekonomii, odnoszące się w szczególności do inwestycji informatycznych i projektów informatycznych</t>
  </si>
  <si>
    <t>ma podstawową wiedzę nt. patentów, ustawy prawo autorskie i prawa pokrewne oraz ustawy o ochronie danych osobowych oraz transferu technologii w szczególności w odniesieniu do rozwiązań informatycznych</t>
  </si>
  <si>
    <t>Kierunkowe efekty kształcenia z zakresu umiejetności prowadzące do uzyskania kompetencji - poziom 6 PRK</t>
  </si>
  <si>
    <t>Kierunkowe efekty kształcenia prowadzące do uzyskania kompetencji - poziom 6 PRK</t>
  </si>
  <si>
    <t>Łączny wymiar zajęć laboratoryjnych i projektowych</t>
  </si>
  <si>
    <t>Liczba punktów ECTS z zajęć o charakterze praktycznym związanych ze zdobywaniem przez studentów umiejętności praktycznych właściwych dla zakresu działalności zawodowej informatyka</t>
  </si>
  <si>
    <t>Liczba punktów ECTS z zajęć z zakresu nauk podstawowych dla kierunku Informatyka</t>
  </si>
  <si>
    <r>
      <rPr>
        <b/>
        <sz val="12"/>
        <color indexed="10"/>
        <rFont val="Arial CE"/>
        <charset val="238"/>
      </rPr>
      <t xml:space="preserve">Ocena formująca (inaczej, formatywna), tj. ocena wspomagajaca proces uczenia się:
</t>
    </r>
    <r>
      <rPr>
        <b/>
        <sz val="11"/>
        <color theme="0"/>
        <rFont val="Arial CE"/>
        <charset val="238"/>
      </rPr>
      <t xml:space="preserve">Ocena formująca wykonywana w trakcie trwania semestru – ocena punktowa z kolokwiów / sprawdzianów, ocena punktowa z zadań wykonywanych podczas laboratoriów oraz  na podstawie oceny bieżącego postępu realizacji zadań, ocena prac domowych, w tym projektów informatycznych, ocena punktowa aktywności na ćwiczeniach, a w zakresie wykładów: na podstawie odpowiedzi na pytania dotyczące materiału omówionego na poprzednich wykładach. </t>
    </r>
    <r>
      <rPr>
        <b/>
        <sz val="12"/>
        <color indexed="10"/>
        <rFont val="Arial CE"/>
        <charset val="238"/>
      </rPr>
      <t xml:space="preserve">
Ocena podsumowująca (inaczej sumatywna), tj. ocena podsumowująca stopień osiągania przez studenta zakładanych efektów kształcenia:
</t>
    </r>
    <r>
      <rPr>
        <b/>
        <sz val="11"/>
        <color theme="0"/>
        <rFont val="Arial CE"/>
        <charset val="238"/>
      </rPr>
      <t>a)  w zakresie wykładów weryfikowanie założonych efektów kształcenia realizowane jest przez:
• ocenę wiedzy i umiejętności wykazanych na egzaminie pisemnym o charakterze problemowym (w przypadku niektórych przedmiotów student może korzystać z dowolnych materiałów dydaktycznych) lub w formie testu wielokrotnego wyboru lub w formie kolokwium zaliczeniowego; 
• omówienie wyników egzaminu / kolokwium;
b)  w zakresie laboratoriów / ćwiczeń weryfikowanie założonych efektów kształcenia realizowane jest przez:
• ocenę przygotowania studenta do poszczególnych sesji zajęć laboratoryjnych (sprawdzian „wejściowy") oraz ocenę umiejętności związanych z realizacją ćwiczeń laboratoryjnych,
• ocenianie ciągłe, na każdych zajęciach (odpowiedzi ustne) – premiowanie przyrostu umiejętności posługiwania się poznanymi zasadami i metodami, 
• ocenę sprawozdania przygotowywanego częściowo w trakcie zajęć, a częściowo po ich zakończeniu; ocena ta obejmuje także umiejętność pracy w zespole,
• ocenę wiedzy i umiejętności związanych z realizacją zadań projektowych / laboratoryjnych poprzez co najmniej 2 kolokwia w semestrze, 
• ocenę i „obronę” przez studenta sprawozdania z realizacji projektu, 
Uzyskiwanie punktów dodatkowych za aktywność podczas zajęć, a szczególnie za:
• omówienia dodatkowych aspektów zagadnienia,
• efektywność zastosowania zdobytej wiedzy podczas rozwiązywania zadanego problemu,
• umiejętność współpracy w ramach zespołu praktycznie realizującego zadanie szczegółowe w laboratorium,
• uwagi związane z udoskonaleniem materiałów dydaktycznych,
• wskazywanie trudności percepcyjnych studentów umożliwiające bieżące doskonalenia procesu dydaktycznego.</t>
    </r>
  </si>
  <si>
    <r>
      <t>Obserwowalny</t>
    </r>
    <r>
      <rPr>
        <sz val="9"/>
        <rFont val="Arial CE"/>
        <charset val="238"/>
      </rPr>
      <t>. Do 1/3 zajęć prowadzonych w ramach modułu podlega samoocenie z wykorzystaniem ankiety.</t>
    </r>
  </si>
  <si>
    <t>P6S_WK, P6S_UW</t>
  </si>
  <si>
    <t>x</t>
  </si>
  <si>
    <r>
      <t>Przedmiot obieralny 1:</t>
    </r>
    <r>
      <rPr>
        <b/>
        <sz val="10"/>
        <color rgb="FF0066CC"/>
        <rFont val="Arial CE"/>
        <charset val="238"/>
      </rPr>
      <t xml:space="preserve"> </t>
    </r>
    <r>
      <rPr>
        <b/>
        <sz val="10"/>
        <rFont val="Arial CE"/>
        <charset val="238"/>
      </rPr>
      <t>Podstawy programowania - Język Delphi / Podstawy programowania - Język Python / Wprowadzenie do algorytmiki</t>
    </r>
  </si>
  <si>
    <r>
      <t xml:space="preserve">Przedmiot obieralny 2: </t>
    </r>
    <r>
      <rPr>
        <b/>
        <sz val="10"/>
        <rFont val="Arial CE"/>
        <charset val="238"/>
      </rPr>
      <t>Algorytmy i struktury danych / Algorytmika praktyczna</t>
    </r>
  </si>
  <si>
    <r>
      <t>Przedmiot obieralny 3</t>
    </r>
    <r>
      <rPr>
        <b/>
        <sz val="10"/>
        <color rgb="FF0066CC"/>
        <rFont val="Arial CE"/>
        <charset val="238"/>
      </rPr>
      <t xml:space="preserve"> - </t>
    </r>
    <r>
      <rPr>
        <b/>
        <sz val="10"/>
        <color rgb="FF0000FF"/>
        <rFont val="Arial CE"/>
        <charset val="238"/>
      </rPr>
      <t>(nauki humanistyczne):</t>
    </r>
    <r>
      <rPr>
        <b/>
        <sz val="10"/>
        <color rgb="FF0066CC"/>
        <rFont val="Arial CE"/>
        <charset val="238"/>
      </rPr>
      <t xml:space="preserve"> </t>
    </r>
    <r>
      <rPr>
        <b/>
        <sz val="10"/>
        <rFont val="Arial CE"/>
        <charset val="238"/>
      </rPr>
      <t xml:space="preserve">Metodologia nauk dla inżynierów / Filozofia </t>
    </r>
  </si>
  <si>
    <r>
      <t xml:space="preserve">Przedmiot obieralny 4 - techniczny: </t>
    </r>
    <r>
      <rPr>
        <b/>
        <sz val="10"/>
        <rFont val="Arial CE"/>
        <charset val="238"/>
      </rPr>
      <t>Mikroelektronika / Podstawy robotyki</t>
    </r>
  </si>
  <si>
    <r>
      <t>Przedmiot obieralny 6:</t>
    </r>
    <r>
      <rPr>
        <b/>
        <sz val="10"/>
        <rFont val="Arial CE"/>
        <charset val="238"/>
      </rPr>
      <t xml:space="preserve"> Bioinformatyka / Informatyka w medycynie</t>
    </r>
  </si>
  <si>
    <r>
      <t>Przedmiot obieralny 13 - (nauki społeczne):</t>
    </r>
    <r>
      <rPr>
        <b/>
        <sz val="10"/>
        <rFont val="Arial CE"/>
        <charset val="238"/>
      </rPr>
      <t xml:space="preserve"> Przedsiębiorczość w IT / Koncepcja i narzędzia zarządzania nowoczesnym przedsiębiorstwem </t>
    </r>
  </si>
  <si>
    <t>K1st_W1,</t>
  </si>
  <si>
    <t>K1st_U1,</t>
  </si>
  <si>
    <t xml:space="preserve">K1st_W6, K1st_W7 </t>
  </si>
  <si>
    <t>www.cs.put.poznan.pl/amarciniak/dydaktyka
http://moodle.cs.put.poznan.pl/course/view.php?id=101</t>
  </si>
  <si>
    <t>http://etacar.put.poznan.pl/michal.melosik/</t>
  </si>
  <si>
    <t>http://moodle.cs.put.poznan.pl/course/view.php?id=50 www.cs.put.poznan.pl/amarciniak/dydaktyka https://moodle.put.poznan.pl/course/view.php?id=386</t>
  </si>
  <si>
    <t>www.cs.put.poznan.pl/msterna/</t>
  </si>
  <si>
    <t xml:space="preserve">K1st_W4, K1st_W6, K1st_W7, K1st_W9, K1st_W10  </t>
  </si>
  <si>
    <t xml:space="preserve">K1st_U1, K1st_U4, K1st_U15, K1st_U18 </t>
  </si>
  <si>
    <t>http:/www.cs.put.poznan.pl/jjozefowska/wyklady/bo/index.html</t>
  </si>
  <si>
    <t xml:space="preserve">K1st_W5, K1st_W6, K1st_W7 </t>
  </si>
  <si>
    <t xml:space="preserve">K1st_W1 </t>
  </si>
  <si>
    <r>
      <t xml:space="preserve">Żółtawe tło w skrajnej prawej kolumnie (H) z literą "B": </t>
    </r>
    <r>
      <rPr>
        <sz val="10"/>
        <color rgb="FF000000"/>
        <rFont val="Arial"/>
        <family val="2"/>
        <charset val="238"/>
      </rPr>
      <t xml:space="preserve">Wiedza o charakterze pogłębionym, która może być wykorzystywana w prowadzeniu badań naukowych z zakresu informatyki </t>
    </r>
  </si>
  <si>
    <r>
      <t xml:space="preserve">Żółtawe tło w skrajnej prawej kolumnie (H) z literą "B": </t>
    </r>
    <r>
      <rPr>
        <sz val="10"/>
        <color rgb="FF000000"/>
        <rFont val="Arial"/>
        <family val="2"/>
        <charset val="238"/>
      </rPr>
      <t xml:space="preserve">Umiejętności, które mogą być wykorzystywane w prowadzeniu badań naukowych z zakresu informatyki </t>
    </r>
  </si>
  <si>
    <r>
      <t>Żółtawe tło w skrajnej prawej kolumnie (H) z literą "B": Kompetencje</t>
    </r>
    <r>
      <rPr>
        <sz val="10"/>
        <color rgb="FF000000"/>
        <rFont val="Arial"/>
        <family val="2"/>
        <charset val="238"/>
      </rPr>
      <t xml:space="preserve">, które mogą być wykorzystywane w prowadzeniu badań naukowych z zakresu informatyki </t>
    </r>
  </si>
  <si>
    <t xml:space="preserve">K1st_U3, K1st_U13 </t>
  </si>
  <si>
    <t xml:space="preserve">K1st_U4, K1st_U9, K1st_U10, K1st_U11 </t>
  </si>
  <si>
    <t xml:space="preserve">K1st_U1, K1st_U4, K1st_U9, K1st_U10, K1st_U11, K1st_U19 </t>
  </si>
  <si>
    <t xml:space="preserve">K1st_U2, K1st_U4, K1st_U5, K1st_U6, K1st_U9, K1st_U10, K1st_U18 </t>
  </si>
  <si>
    <r>
      <t>K1st_W1,</t>
    </r>
    <r>
      <rPr>
        <sz val="10"/>
        <rFont val="Arial CE"/>
        <charset val="238"/>
      </rPr>
      <t xml:space="preserve"> K1st_W4, K1st_W5, K1st_W7 </t>
    </r>
  </si>
  <si>
    <t xml:space="preserve">Odniesienie do kierunkowych efektów kształcenia dla programu kształcenia - Informatyka </t>
  </si>
  <si>
    <t xml:space="preserve">Liczba punktów ECTS z zajęć o charakterze praktycznym związanych ze zdobywaniem przez studentów umiejętności praktycznych właściwych dla zakresu działalności zawodowej informatyka - 175 </t>
  </si>
  <si>
    <t xml:space="preserve">K1st_U1, K1st_U2, K1st_U5, K1st_U10 </t>
  </si>
  <si>
    <r>
      <t>Przedmiot obieralny 12:</t>
    </r>
    <r>
      <rPr>
        <b/>
        <sz val="10"/>
        <rFont val="Arial CE"/>
        <charset val="238"/>
      </rPr>
      <t xml:space="preserve">  Elementy inteligencji obliczeniowej / Przetwarzanie masywnych danych </t>
    </r>
  </si>
  <si>
    <r>
      <t>Przedmiot obieralny 7</t>
    </r>
    <r>
      <rPr>
        <b/>
        <sz val="10"/>
        <rFont val="Arial CE"/>
        <charset val="238"/>
      </rPr>
      <t>: Podstawy aplikacji internetowych / Advanced Internet Applications</t>
    </r>
  </si>
  <si>
    <r>
      <t>Przedmiot obieralny 10:</t>
    </r>
    <r>
      <rPr>
        <b/>
        <sz val="10"/>
        <rFont val="Arial CE"/>
        <charset val="238"/>
      </rPr>
      <t xml:space="preserve"> Programowanie pragmatyczne /  Teoria informacji i metody kompresji danych </t>
    </r>
  </si>
  <si>
    <r>
      <t>Przedmiot obieralny 11:</t>
    </r>
    <r>
      <rPr>
        <b/>
        <sz val="10"/>
        <rFont val="Arial CE"/>
        <charset val="238"/>
      </rPr>
      <t xml:space="preserve">  Praktyka i teoria szeregowania zadań /  Programowanie wizualne</t>
    </r>
  </si>
  <si>
    <t>Programowanie systemowe i współbieżne</t>
  </si>
  <si>
    <t>Łączna liczba godzin na studiach niestacjonarnych I stopnia jest równa 1605 godz.; konsultacje i egzaminy – 120 godz., co daje łączną liczbę godzin zajęć wymagających bezpośredniego udziału nauczycieli akademickich i studentów = 1725 godz. (liczbę punktów, którą student musi uzyskać w trakcie zajęć = 210), przy wymaganej liczbie godzin kontaktu z prowadzącym na studiach stacjonarnych 0,5 x (210 punktów ECTS x 25 godz.) = 2 625 godz. Przyjęto założenie, że jeden punkt ECTS odpowiada efektom kształcenia, których uzyskanie wymaga od studenta średnio 25 godzin pracy,</t>
  </si>
  <si>
    <t xml:space="preserve">Łączna liczba punktów ECTS = 210; punkty ECTS modułów obieralnych = 63 (wymagana liczba punktów ECTS modułów obieralnych 30% z 210 = 63). </t>
  </si>
  <si>
    <t xml:space="preserve">Minimalna liczba punktów ECTS, którą student musi uzyskać, realizując moduły kształcenia oferowane na zajęciach ogólnouczelnianych lub na innym kierunku studiów = 23 (Wprowadzenie do Informatyki, Analiza matematyczna, Matematyka dyskretna, Język angielski, Podstawy automatyki).  </t>
  </si>
  <si>
    <t xml:space="preserve">Łączna liczba punktów ECTS, którą student musi uzyskać w ramach zajęć z zakresu nauk podstawowych, do których odnoszą się efekty kształcenia dla kierunku Informatyka = 46 (Analiza matematyczna, Algebra liniowa, Metody probabilistyczne, Matematyka dyskretna, Fizyka, Statystyka i analiza matematyczna, Badania operacyjne, Podstawy elektroniki, Logika obliczeniowa, Podstawy robotyki, Język angielski).  </t>
  </si>
  <si>
    <t xml:space="preserve">Suma punktów ECTS zajęć służących zdobywaniu pogłębionej wiedzy oraz umiejętności prowadzenia badań naukowych = 117 godz., przy czym procent punktów ECTS zajęć służących zdobywaniu pogłębionej wiedzy oraz umiejętności prowadzenia badań naukowych = 55,7. </t>
  </si>
  <si>
    <t>Łączny wymiar zajęć laboratoryjnych i projektowych - 666 (razem z ćwiczeniami 891 - tj. 55%)</t>
  </si>
  <si>
    <r>
      <t>Przedmiot obieralny 8:</t>
    </r>
    <r>
      <rPr>
        <b/>
        <sz val="10"/>
        <rFont val="Arial CE"/>
        <charset val="238"/>
      </rPr>
      <t xml:space="preserve">  Aplikacje mobilne  / Systemy i aplikacje bez granic (ubiquitous) </t>
    </r>
  </si>
  <si>
    <r>
      <t>Przedmiot obieralny 9</t>
    </r>
    <r>
      <rPr>
        <b/>
        <sz val="10"/>
        <rFont val="Arial CE"/>
        <charset val="238"/>
      </rPr>
      <t>: Przetwarzanie języka naturalnego / Natural language processing / Wyszukiwanie i przetwarzanie zasobów informacyjnych</t>
    </r>
  </si>
  <si>
    <r>
      <t>Przedmiot obieralny 5</t>
    </r>
    <r>
      <rPr>
        <b/>
        <sz val="10"/>
        <rFont val="Arial CE"/>
        <charset val="238"/>
      </rPr>
      <t>: Elementy analizy numerycznej / Języki formalne i kompilatory / Formal Languages and Compilers</t>
    </r>
  </si>
  <si>
    <t>Przedmioty obieralne - propozycje zgłoszone w roku akad. 2018-19</t>
  </si>
  <si>
    <t>P6S_WK, P6S_WG, P6S_UW</t>
  </si>
  <si>
    <t xml:space="preserve">K1st_W4, K1st_W7, K1st_W11 </t>
  </si>
  <si>
    <t>K1st_W1, K1st_W4, K1st_W7</t>
  </si>
  <si>
    <t xml:space="preserve">K1st_W4, K1st_W5, K1st_W6, K1st_W7, K1st_W8, K1st_W11 </t>
  </si>
  <si>
    <t xml:space="preserve">K1st_W4, K1st_W5, K1st_W6, K1st_W7, K1st_W8  </t>
  </si>
  <si>
    <t>K1st_U1, K1st_U5, K1st_U19</t>
  </si>
  <si>
    <t xml:space="preserve">K1st_U1, K1st_U2, K1st_U3, K1st_U4 , K1st_U5, K1st_U9, K1st_10, K_1st_U11, K1st_U16, K1st_U18 </t>
  </si>
  <si>
    <t xml:space="preserve">K1st_U1, K1st_U3, K1st_U4, K1st_U10, K1st_U11, K1st_U16 </t>
  </si>
  <si>
    <t xml:space="preserve">K1st_K1, K1st_K2  </t>
  </si>
  <si>
    <t xml:space="preserve">K1st_K1, K1st_K2, K1st_K3, K1st_K5  </t>
  </si>
  <si>
    <t>Wprowadzenie do informatyki / Introduction to Computing</t>
  </si>
  <si>
    <t xml:space="preserve">Podstawy elektroniki / Basic Electronics </t>
  </si>
  <si>
    <t>Programowanie niskopoziomowe / Low-level programming in C</t>
  </si>
  <si>
    <t xml:space="preserve">Systemy wbudowane / Embedded systems </t>
  </si>
  <si>
    <t>http://www.cs.put.poznan.pl/mradom/</t>
  </si>
  <si>
    <t>http://www.cs.put.poznan.pl/mkadzinski/ http://www.cs.put.poznan.pl/imaslowska/
http://www.cs.put.poznan.pl/pjn/  https://moodle.put.poznan.pl/course/view.php?id=1269</t>
  </si>
  <si>
    <t xml:space="preserve">K1st_W1, K1st_W4, K1st_W5, K1st_W7 </t>
  </si>
  <si>
    <t>http://www.cs.put.poznan.pl/msajkowski/﻿</t>
  </si>
  <si>
    <r>
      <t xml:space="preserve">Załącznik do Uchwały Rady Wydziału Informatyki Politechniki Poznańskiej nr 2018-20-147 z dnia 25 września 2018 r. - </t>
    </r>
    <r>
      <rPr>
        <sz val="10"/>
        <color rgb="FFFF0000"/>
        <rFont val="Arial CE"/>
        <charset val="238"/>
      </rPr>
      <t>Copyright by Zbyszko Królikowski, Katarzyna Małkowska</t>
    </r>
  </si>
  <si>
    <t xml:space="preserve">K1st_U4, K1st_U9, K1st_U10, K1st_U11, K1st_U18 </t>
  </si>
  <si>
    <t>http://www.cs.put.poznan.pl/dbrzezinski/ 
http://www.cs.put.poznan.pl/mwojciechowski/stud.htm</t>
  </si>
  <si>
    <t>www.fc.put.poznan.pl, www.cs.put.poznan.pl/pboinski</t>
  </si>
  <si>
    <t>http://wazniak.mimuw.edu.pl/index.php?title=Aplikacje_WWW,
http://zakrzewicz.pl/lect_it.php
http:www.cs.put.poznan.pl/mpiernik/students.html,
www.cs.put.poznan.pl/pboinski</t>
  </si>
  <si>
    <t xml:space="preserve">K1st_U3, K1st_U4, K1st_U13, </t>
  </si>
  <si>
    <t>K1st_U3, K1st_U4, K1st_U8, K1st_U11, K1st_U18</t>
  </si>
  <si>
    <t xml:space="preserve">K1st_W4, K1st_W5,  K1st_W7 </t>
  </si>
  <si>
    <t xml:space="preserve"> K1st_U1, K1st_U2, K1st_U4, K1st_U10, K1st_U11,  K1st_U19 </t>
  </si>
  <si>
    <t>http://www.cs.put.poznan.pl/mkasprzak/bio/lab.html ;  http://www.cs.put.poznan.pl/swilk/iwm-nst</t>
  </si>
  <si>
    <t>wojciechowski.pl/4students</t>
  </si>
  <si>
    <r>
      <t>Dziedzina:</t>
    </r>
    <r>
      <rPr>
        <b/>
        <sz val="14"/>
        <color rgb="FFFFFFFF"/>
        <rFont val="Arial CE"/>
        <family val="2"/>
        <charset val="238"/>
      </rPr>
      <t xml:space="preserve"> nauki inżynieryjno - techniczne</t>
    </r>
  </si>
  <si>
    <r>
      <t>Dyscyplina naukowa</t>
    </r>
    <r>
      <rPr>
        <b/>
        <sz val="14"/>
        <color rgb="FFFFFFFF"/>
        <rFont val="Arial CE"/>
        <family val="2"/>
        <charset val="238"/>
      </rPr>
      <t>: Informatyka techniczna i telekomunikacja - profil ogólnoakademicki</t>
    </r>
  </si>
  <si>
    <r>
      <t xml:space="preserve">Przedmiot obieralny 3: </t>
    </r>
    <r>
      <rPr>
        <b/>
        <sz val="10"/>
        <rFont val="Arial CE"/>
        <charset val="238"/>
      </rPr>
      <t>Metody probabilistyczne / Elementy analizy numerycznej</t>
    </r>
  </si>
  <si>
    <t xml:space="preserve">Aplikacje mobilne </t>
  </si>
  <si>
    <t>Przetwarzanie masywnych danych - BigData</t>
  </si>
  <si>
    <t>Wprowadzenie do sieci neuronowych i uczenia maszynowego</t>
  </si>
  <si>
    <r>
      <t>Przedmiot obieralny 6:</t>
    </r>
    <r>
      <rPr>
        <b/>
        <sz val="10"/>
        <rFont val="Arial CE"/>
        <family val="2"/>
        <charset val="238"/>
      </rPr>
      <t xml:space="preserve"> </t>
    </r>
    <r>
      <rPr>
        <b/>
        <sz val="10"/>
        <rFont val="Arial CE"/>
        <charset val="238"/>
      </rPr>
      <t>Programowanie zagadnień transmisyjnych w sterownikach PLC / Nanometrowe technologie CMOS / Projektowanie mikrosystemów cyfrowych</t>
    </r>
  </si>
  <si>
    <r>
      <rPr>
        <b/>
        <sz val="10"/>
        <color theme="3" tint="0.39997558519241921"/>
        <rFont val="Arial CE"/>
        <charset val="238"/>
      </rPr>
      <t>Przedmiot obieralny 13</t>
    </r>
    <r>
      <rPr>
        <b/>
        <sz val="10"/>
        <rFont val="Arial CE"/>
        <family val="2"/>
        <charset val="238"/>
      </rPr>
      <t xml:space="preserve">: Systemy Przemysłu 4.0 / Systemy informacji geograficznej </t>
    </r>
  </si>
  <si>
    <r>
      <t xml:space="preserve">Przedmiot obieralny 4 - (nauki humanistyczne): </t>
    </r>
    <r>
      <rPr>
        <b/>
        <sz val="10"/>
        <rFont val="Arial CE"/>
        <charset val="238"/>
      </rPr>
      <t>Metodologia nauk dla inżynierów  / Filozofia / Prawo dla informatyków</t>
    </r>
  </si>
  <si>
    <r>
      <t xml:space="preserve">Przedmiot obieralny 5: </t>
    </r>
    <r>
      <rPr>
        <b/>
        <sz val="10"/>
        <rFont val="Arial CE"/>
        <family val="2"/>
        <charset val="238"/>
      </rPr>
      <t>Mikroelektronika / Podstawy robotyki</t>
    </r>
  </si>
  <si>
    <r>
      <rPr>
        <b/>
        <sz val="10"/>
        <color rgb="FF0070C0"/>
        <rFont val="Arial CE"/>
        <charset val="238"/>
      </rPr>
      <t>Przedmiot obieralny 7:</t>
    </r>
    <r>
      <rPr>
        <b/>
        <sz val="10"/>
        <rFont val="Arial CE"/>
        <family val="2"/>
        <charset val="238"/>
      </rPr>
      <t xml:space="preserve"> Podstawy aplikacji internetowych / Advanced Internet Applications</t>
    </r>
  </si>
  <si>
    <r>
      <rPr>
        <b/>
        <sz val="10"/>
        <color rgb="FF0070C0"/>
        <rFont val="Arial CE"/>
        <charset val="238"/>
      </rPr>
      <t>Przedmiot obieralny 8</t>
    </r>
    <r>
      <rPr>
        <b/>
        <sz val="10"/>
        <rFont val="Arial CE"/>
        <family val="2"/>
        <charset val="238"/>
      </rPr>
      <t>: Języki formalne i kompilatory / Formal Languages and Compilers / Systemy i aplikacje bez granic (ubiquitous)</t>
    </r>
  </si>
  <si>
    <r>
      <t xml:space="preserve">Przedmiot obieralny 9: </t>
    </r>
    <r>
      <rPr>
        <b/>
        <sz val="10"/>
        <rFont val="Arial CE"/>
        <charset val="238"/>
      </rPr>
      <t xml:space="preserve">Bioinformatyka / Informatyka w medycynie </t>
    </r>
  </si>
  <si>
    <r>
      <t>Przedmiot obieralny 10</t>
    </r>
    <r>
      <rPr>
        <b/>
        <sz val="10"/>
        <rFont val="Arial CE"/>
        <charset val="238"/>
      </rPr>
      <t xml:space="preserve">: Przetwarzanie języka naturalnego / Wyszukiwanie i przetwarzanie zasobów informacyjnych / Podstawy kryptografii </t>
    </r>
  </si>
  <si>
    <r>
      <t>Przedmiot obieralny 11:</t>
    </r>
    <r>
      <rPr>
        <b/>
        <sz val="10"/>
        <rFont val="Arial CE"/>
        <charset val="238"/>
      </rPr>
      <t xml:space="preserve">    Teoria informacji i metody kompresji danych /  Optymalizacja ciągła / Wybrane zagadnienia kryptograficzne </t>
    </r>
  </si>
  <si>
    <r>
      <t>Przedmiot obieralny 12</t>
    </r>
    <r>
      <rPr>
        <b/>
        <sz val="10"/>
        <rFont val="Arial CE"/>
        <charset val="238"/>
      </rPr>
      <t>:  Praktyka i teoria szeregowania zadań /  Programowanie wizualne</t>
    </r>
  </si>
  <si>
    <r>
      <t>Przedmiot obieralny 14 - (nauki społeczne):</t>
    </r>
    <r>
      <rPr>
        <b/>
        <sz val="10"/>
        <color rgb="FFFF0000"/>
        <rFont val="Arial CE"/>
        <family val="2"/>
        <charset val="238"/>
      </rPr>
      <t xml:space="preserve"> </t>
    </r>
    <r>
      <rPr>
        <b/>
        <sz val="10"/>
        <rFont val="Arial CE"/>
        <charset val="238"/>
      </rPr>
      <t xml:space="preserve">Przedsiębiorczość w IT  / Koncepcja i narzędzia zarządzania nowoczesnym przedsiębiorstwem  </t>
    </r>
  </si>
</sst>
</file>

<file path=xl/styles.xml><?xml version="1.0" encoding="utf-8"?>
<styleSheet xmlns="http://schemas.openxmlformats.org/spreadsheetml/2006/main" xmlns:mc="http://schemas.openxmlformats.org/markup-compatibility/2006" xmlns:x14ac="http://schemas.microsoft.com/office/spreadsheetml/2009/9/ac" mc:Ignorable="x14ac">
  <fonts count="81" x14ac:knownFonts="1">
    <font>
      <sz val="10"/>
      <name val="Arial CE"/>
      <charset val="238"/>
    </font>
    <font>
      <sz val="9"/>
      <name val="Arial CE"/>
      <family val="2"/>
      <charset val="238"/>
    </font>
    <font>
      <b/>
      <sz val="9"/>
      <name val="Arial CE"/>
      <family val="2"/>
      <charset val="238"/>
    </font>
    <font>
      <b/>
      <sz val="10"/>
      <name val="Arial CE"/>
      <family val="2"/>
      <charset val="238"/>
    </font>
    <font>
      <sz val="10"/>
      <name val="Arial CE"/>
      <family val="2"/>
      <charset val="238"/>
    </font>
    <font>
      <b/>
      <sz val="10"/>
      <color indexed="9"/>
      <name val="Arial CE"/>
      <family val="2"/>
      <charset val="238"/>
    </font>
    <font>
      <sz val="10"/>
      <color indexed="22"/>
      <name val="Arial CE"/>
      <family val="2"/>
      <charset val="238"/>
    </font>
    <font>
      <b/>
      <i/>
      <sz val="10"/>
      <color indexed="9"/>
      <name val="Arial CE"/>
      <family val="2"/>
      <charset val="238"/>
    </font>
    <font>
      <sz val="10"/>
      <color indexed="9"/>
      <name val="Arial CE"/>
      <family val="2"/>
      <charset val="238"/>
    </font>
    <font>
      <b/>
      <sz val="12"/>
      <color indexed="9"/>
      <name val="Arial CE"/>
      <family val="2"/>
      <charset val="238"/>
    </font>
    <font>
      <sz val="9"/>
      <color indexed="9"/>
      <name val="Arial CE"/>
      <family val="2"/>
      <charset val="238"/>
    </font>
    <font>
      <b/>
      <sz val="10"/>
      <color indexed="8"/>
      <name val="Arial CE"/>
      <family val="2"/>
      <charset val="238"/>
    </font>
    <font>
      <sz val="8"/>
      <color indexed="81"/>
      <name val="Tahoma"/>
      <family val="2"/>
      <charset val="238"/>
    </font>
    <font>
      <sz val="8"/>
      <color indexed="9"/>
      <name val="Arial CE"/>
      <family val="2"/>
      <charset val="238"/>
    </font>
    <font>
      <b/>
      <sz val="10"/>
      <color indexed="9"/>
      <name val="Arial CE"/>
      <charset val="238"/>
    </font>
    <font>
      <sz val="8"/>
      <name val="Arial CE"/>
      <charset val="238"/>
    </font>
    <font>
      <b/>
      <sz val="10"/>
      <name val="Arial CE"/>
      <charset val="238"/>
    </font>
    <font>
      <b/>
      <sz val="10"/>
      <color indexed="10"/>
      <name val="Arial CE"/>
      <charset val="238"/>
    </font>
    <font>
      <sz val="10"/>
      <name val="Arial"/>
      <family val="2"/>
      <charset val="238"/>
    </font>
    <font>
      <b/>
      <sz val="12"/>
      <color indexed="10"/>
      <name val="Arial CE"/>
      <family val="2"/>
      <charset val="238"/>
    </font>
    <font>
      <b/>
      <sz val="12"/>
      <color indexed="10"/>
      <name val="Arial CE"/>
      <charset val="238"/>
    </font>
    <font>
      <b/>
      <sz val="10"/>
      <color indexed="30"/>
      <name val="Arial CE"/>
      <charset val="238"/>
    </font>
    <font>
      <b/>
      <sz val="10"/>
      <color indexed="13"/>
      <name val="Arial CE"/>
      <family val="2"/>
      <charset val="238"/>
    </font>
    <font>
      <sz val="10"/>
      <color indexed="13"/>
      <name val="Arial CE"/>
      <family val="2"/>
      <charset val="238"/>
    </font>
    <font>
      <b/>
      <sz val="10"/>
      <color indexed="8"/>
      <name val="Arial CE"/>
      <charset val="238"/>
    </font>
    <font>
      <b/>
      <sz val="20"/>
      <color rgb="FFFFFFFF"/>
      <name val="Arial CE"/>
      <family val="2"/>
      <charset val="238"/>
    </font>
    <font>
      <b/>
      <sz val="16"/>
      <color rgb="FFFFFFFF"/>
      <name val="Arial CE"/>
      <charset val="238"/>
    </font>
    <font>
      <b/>
      <sz val="12"/>
      <color rgb="FF0070C0"/>
      <name val="Arial CE"/>
      <charset val="238"/>
    </font>
    <font>
      <b/>
      <sz val="9"/>
      <color indexed="81"/>
      <name val="Tahoma"/>
      <family val="2"/>
      <charset val="238"/>
    </font>
    <font>
      <sz val="9"/>
      <color indexed="81"/>
      <name val="Tahoma"/>
      <family val="2"/>
      <charset val="238"/>
    </font>
    <font>
      <sz val="9"/>
      <name val="Arial CE"/>
      <charset val="238"/>
    </font>
    <font>
      <sz val="16"/>
      <name val="Arial CE"/>
      <charset val="238"/>
    </font>
    <font>
      <b/>
      <sz val="10"/>
      <name val="Arial"/>
      <family val="2"/>
      <charset val="238"/>
    </font>
    <font>
      <u/>
      <sz val="7.5"/>
      <color theme="10"/>
      <name val="Arial CE"/>
      <charset val="238"/>
    </font>
    <font>
      <u/>
      <sz val="8"/>
      <color indexed="12"/>
      <name val="Arial CE"/>
      <charset val="238"/>
    </font>
    <font>
      <u/>
      <sz val="8"/>
      <color indexed="12"/>
      <name val="Arial"/>
      <family val="2"/>
      <charset val="238"/>
    </font>
    <font>
      <u/>
      <sz val="8"/>
      <color rgb="FF0000FF"/>
      <name val="Arial"/>
      <family val="2"/>
      <charset val="238"/>
    </font>
    <font>
      <sz val="10"/>
      <color indexed="9"/>
      <name val="Arial CE"/>
      <charset val="238"/>
    </font>
    <font>
      <b/>
      <sz val="9"/>
      <name val="Arial CE"/>
      <charset val="238"/>
    </font>
    <font>
      <sz val="12"/>
      <color indexed="9"/>
      <name val="Arial Black"/>
      <family val="2"/>
      <charset val="238"/>
    </font>
    <font>
      <b/>
      <sz val="10"/>
      <color indexed="9"/>
      <name val="Arial Black"/>
      <family val="2"/>
      <charset val="238"/>
    </font>
    <font>
      <b/>
      <sz val="10"/>
      <color indexed="8"/>
      <name val="Arial Black"/>
      <family val="2"/>
      <charset val="238"/>
    </font>
    <font>
      <b/>
      <sz val="12"/>
      <color indexed="30"/>
      <name val="Arial CE"/>
      <charset val="238"/>
    </font>
    <font>
      <b/>
      <sz val="10"/>
      <color rgb="FF0066CC"/>
      <name val="Arial CE"/>
      <charset val="238"/>
    </font>
    <font>
      <b/>
      <sz val="10"/>
      <color rgb="FFFF0000"/>
      <name val="Arial CE"/>
      <charset val="238"/>
    </font>
    <font>
      <b/>
      <sz val="10"/>
      <color rgb="FF0066FF"/>
      <name val="Arial CE"/>
      <charset val="238"/>
    </font>
    <font>
      <b/>
      <sz val="10"/>
      <color rgb="FFFF0000"/>
      <name val="Arial CE"/>
      <family val="2"/>
      <charset val="238"/>
    </font>
    <font>
      <b/>
      <sz val="14"/>
      <color theme="0"/>
      <name val="Arial CE"/>
      <family val="2"/>
      <charset val="238"/>
    </font>
    <font>
      <b/>
      <sz val="14"/>
      <name val="Arial CE"/>
      <charset val="238"/>
    </font>
    <font>
      <b/>
      <sz val="10"/>
      <color rgb="FF0000FF"/>
      <name val="Arial CE"/>
      <charset val="238"/>
    </font>
    <font>
      <b/>
      <sz val="14"/>
      <color indexed="9"/>
      <name val="Arial CE"/>
      <family val="2"/>
      <charset val="238"/>
    </font>
    <font>
      <b/>
      <i/>
      <sz val="14"/>
      <color indexed="9"/>
      <name val="Arial CE"/>
      <family val="2"/>
      <charset val="238"/>
    </font>
    <font>
      <b/>
      <sz val="10"/>
      <color indexed="81"/>
      <name val="Tahoma"/>
      <family val="2"/>
      <charset val="238"/>
    </font>
    <font>
      <b/>
      <sz val="12"/>
      <color rgb="FFFF0000"/>
      <name val="Arial CE"/>
      <charset val="238"/>
    </font>
    <font>
      <b/>
      <sz val="12"/>
      <color rgb="FFFFFFFF"/>
      <name val="Arial CE"/>
      <charset val="238"/>
    </font>
    <font>
      <b/>
      <sz val="11"/>
      <color rgb="FFFFFFFF"/>
      <name val="Arial CE"/>
      <charset val="238"/>
    </font>
    <font>
      <b/>
      <sz val="11"/>
      <color indexed="9"/>
      <name val="Arial CE"/>
      <charset val="238"/>
    </font>
    <font>
      <b/>
      <sz val="11"/>
      <color theme="0"/>
      <name val="Arial CE"/>
      <charset val="238"/>
    </font>
    <font>
      <sz val="11"/>
      <name val="Arial"/>
      <family val="2"/>
      <charset val="238"/>
    </font>
    <font>
      <b/>
      <sz val="10"/>
      <color theme="0"/>
      <name val="Arial CE"/>
      <charset val="238"/>
    </font>
    <font>
      <sz val="9"/>
      <color indexed="8"/>
      <name val="Arial"/>
      <family val="2"/>
      <charset val="238"/>
    </font>
    <font>
      <sz val="9"/>
      <name val="Arial"/>
      <family val="2"/>
      <charset val="238"/>
    </font>
    <font>
      <sz val="9"/>
      <color theme="1"/>
      <name val="Arial"/>
      <family val="2"/>
      <charset val="238"/>
    </font>
    <font>
      <sz val="9"/>
      <color rgb="FF000000"/>
      <name val="Arial"/>
      <family val="2"/>
      <charset val="238"/>
    </font>
    <font>
      <b/>
      <sz val="10"/>
      <color rgb="FF0070C0"/>
      <name val="Arial CE"/>
      <charset val="238"/>
    </font>
    <font>
      <b/>
      <sz val="14"/>
      <color rgb="FFFFFFFF"/>
      <name val="Arial CE"/>
      <family val="2"/>
      <charset val="238"/>
    </font>
    <font>
      <b/>
      <sz val="10"/>
      <color rgb="FFFFFFFF"/>
      <name val="Arial CE"/>
      <family val="2"/>
      <charset val="238"/>
    </font>
    <font>
      <sz val="8"/>
      <color rgb="FFFFFFFF"/>
      <name val="Arial CE"/>
      <family val="2"/>
      <charset val="238"/>
    </font>
    <font>
      <sz val="11"/>
      <color rgb="FF000000"/>
      <name val="Calibri"/>
      <family val="2"/>
      <charset val="238"/>
    </font>
    <font>
      <sz val="11"/>
      <name val="Calibri"/>
      <family val="2"/>
      <charset val="238"/>
    </font>
    <font>
      <b/>
      <sz val="11"/>
      <name val="Calibri"/>
      <family val="2"/>
      <charset val="238"/>
    </font>
    <font>
      <b/>
      <sz val="10"/>
      <color rgb="FF000000"/>
      <name val="Arial"/>
      <family val="2"/>
      <charset val="238"/>
    </font>
    <font>
      <sz val="10"/>
      <color rgb="FF000000"/>
      <name val="Arial"/>
      <family val="2"/>
      <charset val="238"/>
    </font>
    <font>
      <b/>
      <sz val="9"/>
      <color rgb="FF000000"/>
      <name val="Arial"/>
      <family val="2"/>
      <charset val="238"/>
    </font>
    <font>
      <b/>
      <sz val="11"/>
      <color rgb="FFFF0000"/>
      <name val="Arial"/>
      <family val="2"/>
      <charset val="238"/>
    </font>
    <font>
      <b/>
      <sz val="12"/>
      <color indexed="9"/>
      <name val="Arial CE"/>
      <charset val="238"/>
    </font>
    <font>
      <sz val="11"/>
      <name val="Arial CE"/>
      <charset val="238"/>
    </font>
    <font>
      <sz val="10"/>
      <color rgb="FFFF0000"/>
      <name val="Arial CE"/>
      <charset val="238"/>
    </font>
    <font>
      <b/>
      <sz val="10"/>
      <color rgb="FF000000"/>
      <name val="Arial CE"/>
      <family val="2"/>
      <charset val="238"/>
    </font>
    <font>
      <b/>
      <sz val="10"/>
      <color theme="3" tint="0.39997558519241921"/>
      <name val="Arial CE"/>
      <charset val="238"/>
    </font>
    <font>
      <b/>
      <sz val="10"/>
      <color rgb="FF3399FF"/>
      <name val="Arial CE"/>
      <charset val="238"/>
    </font>
  </fonts>
  <fills count="47">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12"/>
        <bgColor indexed="64"/>
      </patternFill>
    </fill>
    <fill>
      <patternFill patternType="solid">
        <fgColor indexed="22"/>
        <bgColor indexed="64"/>
      </patternFill>
    </fill>
    <fill>
      <patternFill patternType="solid">
        <fgColor indexed="43"/>
        <bgColor indexed="64"/>
      </patternFill>
    </fill>
    <fill>
      <patternFill patternType="solid">
        <fgColor indexed="30"/>
        <bgColor indexed="64"/>
      </patternFill>
    </fill>
    <fill>
      <patternFill patternType="solid">
        <fgColor indexed="55"/>
        <bgColor indexed="64"/>
      </patternFill>
    </fill>
    <fill>
      <patternFill patternType="solid">
        <fgColor indexed="31"/>
        <bgColor indexed="64"/>
      </patternFill>
    </fill>
    <fill>
      <patternFill patternType="solid">
        <fgColor indexed="10"/>
        <bgColor indexed="64"/>
      </patternFill>
    </fill>
    <fill>
      <patternFill patternType="solid">
        <fgColor indexed="11"/>
        <bgColor indexed="64"/>
      </patternFill>
    </fill>
    <fill>
      <patternFill patternType="solid">
        <fgColor indexed="43"/>
        <bgColor indexed="8"/>
      </patternFill>
    </fill>
    <fill>
      <patternFill patternType="solid">
        <fgColor indexed="44"/>
        <bgColor indexed="64"/>
      </patternFill>
    </fill>
    <fill>
      <patternFill patternType="solid">
        <fgColor indexed="27"/>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99"/>
        <bgColor rgb="FF000000"/>
      </patternFill>
    </fill>
    <fill>
      <patternFill patternType="solid">
        <fgColor rgb="FF000080"/>
        <bgColor rgb="FF000000"/>
      </patternFill>
    </fill>
    <fill>
      <patternFill patternType="solid">
        <fgColor theme="0"/>
        <bgColor indexed="64"/>
      </patternFill>
    </fill>
    <fill>
      <patternFill patternType="solid">
        <fgColor indexed="23"/>
        <bgColor indexed="64"/>
      </patternFill>
    </fill>
    <fill>
      <patternFill patternType="solid">
        <fgColor indexed="27"/>
        <bgColor indexed="8"/>
      </patternFill>
    </fill>
    <fill>
      <patternFill patternType="solid">
        <fgColor theme="0" tint="-4.9989318521683403E-2"/>
        <bgColor indexed="8"/>
      </patternFill>
    </fill>
    <fill>
      <patternFill patternType="solid">
        <fgColor rgb="FFCCCCFF"/>
        <bgColor indexed="64"/>
      </patternFill>
    </fill>
    <fill>
      <patternFill patternType="solid">
        <fgColor theme="0" tint="-4.9989318521683403E-2"/>
        <bgColor rgb="FF000000"/>
      </patternFill>
    </fill>
    <fill>
      <patternFill patternType="solid">
        <fgColor rgb="FFF2F2F2"/>
        <bgColor rgb="FF000000"/>
      </patternFill>
    </fill>
    <fill>
      <patternFill patternType="solid">
        <fgColor rgb="FF66FF33"/>
        <bgColor indexed="64"/>
      </patternFill>
    </fill>
    <fill>
      <patternFill patternType="solid">
        <fgColor rgb="FFFF0000"/>
        <bgColor rgb="FF000000"/>
      </patternFill>
    </fill>
    <fill>
      <patternFill patternType="solid">
        <fgColor rgb="FFF2F2F2"/>
        <bgColor rgb="FFF2F2F2"/>
      </patternFill>
    </fill>
    <fill>
      <patternFill patternType="solid">
        <fgColor rgb="FFF2F2F2"/>
        <bgColor rgb="FFFFFFCC"/>
      </patternFill>
    </fill>
    <fill>
      <patternFill patternType="solid">
        <fgColor rgb="FFF2F2F2"/>
        <bgColor rgb="FFFFFFFF"/>
      </patternFill>
    </fill>
    <fill>
      <patternFill patternType="solid">
        <fgColor theme="0" tint="-0.249977111117893"/>
        <bgColor indexed="64"/>
      </patternFill>
    </fill>
    <fill>
      <patternFill patternType="solid">
        <fgColor rgb="FF99FFCC"/>
        <bgColor indexed="64"/>
      </patternFill>
    </fill>
    <fill>
      <patternFill patternType="solid">
        <fgColor rgb="FF0000FF"/>
        <bgColor indexed="64"/>
      </patternFill>
    </fill>
    <fill>
      <patternFill patternType="solid">
        <fgColor rgb="FF66CCFF"/>
        <bgColor rgb="FF000000"/>
      </patternFill>
    </fill>
    <fill>
      <patternFill patternType="solid">
        <fgColor rgb="FF000080"/>
        <bgColor indexed="64"/>
      </patternFill>
    </fill>
    <fill>
      <patternFill patternType="solid">
        <fgColor rgb="FFFFFF99"/>
        <bgColor rgb="FFFFFFFF"/>
      </patternFill>
    </fill>
    <fill>
      <patternFill patternType="solid">
        <fgColor rgb="FFFFFF99"/>
        <bgColor rgb="FFF2F2F2"/>
      </patternFill>
    </fill>
    <fill>
      <patternFill patternType="solid">
        <fgColor rgb="FF000000"/>
        <bgColor rgb="FF000000"/>
      </patternFill>
    </fill>
    <fill>
      <patternFill patternType="solid">
        <fgColor rgb="FF0000FF"/>
        <bgColor rgb="FF000000"/>
      </patternFill>
    </fill>
    <fill>
      <patternFill patternType="solid">
        <fgColor rgb="FFFFFF00"/>
        <bgColor rgb="FF000000"/>
      </patternFill>
    </fill>
    <fill>
      <patternFill patternType="solid">
        <fgColor rgb="FF99FFCC"/>
        <bgColor rgb="FF000000"/>
      </patternFill>
    </fill>
    <fill>
      <patternFill patternType="solid">
        <fgColor rgb="FFFFFFFF"/>
        <bgColor rgb="FF000000"/>
      </patternFill>
    </fill>
    <fill>
      <patternFill patternType="solid">
        <fgColor rgb="FFDAEEF3"/>
        <bgColor rgb="FF000000"/>
      </patternFill>
    </fill>
    <fill>
      <patternFill patternType="solid">
        <fgColor rgb="FFFFFF00"/>
        <bgColor indexed="64"/>
      </patternFill>
    </fill>
    <fill>
      <patternFill patternType="solid">
        <fgColor rgb="FF66FF66"/>
        <bgColor indexed="64"/>
      </patternFill>
    </fill>
  </fills>
  <borders count="73">
    <border>
      <left/>
      <right/>
      <top/>
      <bottom/>
      <diagonal/>
    </border>
    <border>
      <left/>
      <right/>
      <top style="thin">
        <color indexed="64"/>
      </top>
      <bottom style="thin">
        <color indexed="64"/>
      </bottom>
      <diagonal/>
    </border>
    <border>
      <left/>
      <right/>
      <top/>
      <bottom style="thin">
        <color indexed="64"/>
      </bottom>
      <diagonal/>
    </border>
    <border>
      <left/>
      <right style="thin">
        <color indexed="55"/>
      </right>
      <top/>
      <bottom style="thin">
        <color indexed="64"/>
      </bottom>
      <diagonal/>
    </border>
    <border>
      <left style="thin">
        <color indexed="64"/>
      </left>
      <right style="thin">
        <color indexed="55"/>
      </right>
      <top/>
      <bottom style="thin">
        <color indexed="64"/>
      </bottom>
      <diagonal/>
    </border>
    <border>
      <left/>
      <right/>
      <top/>
      <bottom style="thin">
        <color indexed="9"/>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style="thin">
        <color indexed="64"/>
      </bottom>
      <diagonal/>
    </border>
    <border>
      <left/>
      <right style="thin">
        <color indexed="18"/>
      </right>
      <top/>
      <bottom style="thin">
        <color indexed="18"/>
      </bottom>
      <diagonal/>
    </border>
    <border>
      <left/>
      <right style="thin">
        <color indexed="64"/>
      </right>
      <top/>
      <bottom/>
      <diagonal/>
    </border>
    <border>
      <left style="thin">
        <color indexed="55"/>
      </left>
      <right style="thin">
        <color indexed="55"/>
      </right>
      <top/>
      <bottom style="thin">
        <color indexed="64"/>
      </bottom>
      <diagonal/>
    </border>
    <border>
      <left/>
      <right style="thin">
        <color indexed="64"/>
      </right>
      <top/>
      <bottom style="thin">
        <color indexed="64"/>
      </bottom>
      <diagonal/>
    </border>
    <border>
      <left style="thin">
        <color indexed="55"/>
      </left>
      <right style="thin">
        <color indexed="55"/>
      </right>
      <top/>
      <bottom/>
      <diagonal/>
    </border>
    <border>
      <left style="thin">
        <color indexed="64"/>
      </left>
      <right/>
      <top/>
      <bottom style="thin">
        <color indexed="64"/>
      </bottom>
      <diagonal/>
    </border>
    <border>
      <left/>
      <right style="thin">
        <color indexed="55"/>
      </right>
      <top/>
      <bottom/>
      <diagonal/>
    </border>
    <border>
      <left style="thin">
        <color indexed="55"/>
      </left>
      <right/>
      <top/>
      <bottom style="thin">
        <color indexed="64"/>
      </bottom>
      <diagonal/>
    </border>
    <border>
      <left style="thin">
        <color indexed="55"/>
      </left>
      <right style="thin">
        <color indexed="55"/>
      </right>
      <top style="thin">
        <color indexed="9"/>
      </top>
      <bottom/>
      <diagonal/>
    </border>
    <border>
      <left/>
      <right style="thin">
        <color indexed="55"/>
      </right>
      <top style="thin">
        <color indexed="9"/>
      </top>
      <bottom/>
      <diagonal/>
    </border>
    <border>
      <left style="thin">
        <color indexed="64"/>
      </left>
      <right/>
      <top/>
      <bottom/>
      <diagonal/>
    </border>
    <border>
      <left/>
      <right style="thin">
        <color indexed="18"/>
      </right>
      <top/>
      <bottom/>
      <diagonal/>
    </border>
    <border>
      <left style="thin">
        <color indexed="55"/>
      </left>
      <right style="thin">
        <color indexed="55"/>
      </right>
      <top style="thin">
        <color indexed="55"/>
      </top>
      <bottom style="thin">
        <color indexed="55"/>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55"/>
      </left>
      <right/>
      <top style="thin">
        <color indexed="55"/>
      </top>
      <bottom style="thin">
        <color indexed="9"/>
      </bottom>
      <diagonal/>
    </border>
    <border>
      <left/>
      <right/>
      <top style="thin">
        <color indexed="55"/>
      </top>
      <bottom style="thin">
        <color indexed="9"/>
      </bottom>
      <diagonal/>
    </border>
    <border>
      <left/>
      <right style="thin">
        <color indexed="55"/>
      </right>
      <top style="thin">
        <color indexed="55"/>
      </top>
      <bottom style="thin">
        <color indexed="9"/>
      </bottom>
      <diagonal/>
    </border>
    <border>
      <left style="thin">
        <color indexed="55"/>
      </left>
      <right style="thin">
        <color indexed="55"/>
      </right>
      <top/>
      <bottom style="thin">
        <color indexed="55"/>
      </bottom>
      <diagonal/>
    </border>
    <border>
      <left style="thin">
        <color indexed="55"/>
      </left>
      <right style="thin">
        <color indexed="8"/>
      </right>
      <top/>
      <bottom style="thin">
        <color indexed="55"/>
      </bottom>
      <diagonal/>
    </border>
    <border>
      <left/>
      <right/>
      <top style="thin">
        <color indexed="64"/>
      </top>
      <bottom/>
      <diagonal/>
    </border>
    <border>
      <left/>
      <right style="thin">
        <color indexed="9"/>
      </right>
      <top style="thin">
        <color indexed="64"/>
      </top>
      <bottom style="thin">
        <color indexed="64"/>
      </bottom>
      <diagonal/>
    </border>
    <border>
      <left style="thin">
        <color indexed="9"/>
      </left>
      <right/>
      <top style="thin">
        <color indexed="9"/>
      </top>
      <bottom style="thin">
        <color indexed="9"/>
      </bottom>
      <diagonal/>
    </border>
    <border>
      <left/>
      <right style="thin">
        <color indexed="64"/>
      </right>
      <top style="thin">
        <color indexed="9"/>
      </top>
      <bottom style="thin">
        <color indexed="9"/>
      </bottom>
      <diagonal/>
    </border>
    <border>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ck">
        <color indexed="22"/>
      </right>
      <top style="thin">
        <color indexed="22"/>
      </top>
      <bottom style="thin">
        <color indexed="64"/>
      </bottom>
      <diagonal/>
    </border>
    <border>
      <left style="thick">
        <color indexed="22"/>
      </left>
      <right style="thick">
        <color indexed="22"/>
      </right>
      <top style="thin">
        <color indexed="22"/>
      </top>
      <bottom style="thin">
        <color indexed="64"/>
      </bottom>
      <diagonal/>
    </border>
    <border>
      <left style="thick">
        <color indexed="22"/>
      </left>
      <right style="thin">
        <color indexed="64"/>
      </right>
      <top style="thin">
        <color indexed="22"/>
      </top>
      <bottom style="thin">
        <color indexed="64"/>
      </bottom>
      <diagonal/>
    </border>
    <border>
      <left style="thin">
        <color indexed="64"/>
      </left>
      <right style="thin">
        <color indexed="64"/>
      </right>
      <top/>
      <bottom/>
      <diagonal/>
    </border>
    <border>
      <left style="thin">
        <color indexed="55"/>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theme="0"/>
      </left>
      <right/>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9"/>
      </left>
      <right/>
      <top style="thin">
        <color indexed="64"/>
      </top>
      <bottom/>
      <diagonal/>
    </border>
    <border>
      <left style="thin">
        <color indexed="9"/>
      </left>
      <right style="thin">
        <color indexed="9"/>
      </right>
      <top style="thin">
        <color indexed="64"/>
      </top>
      <bottom style="thin">
        <color indexed="64"/>
      </bottom>
      <diagonal/>
    </border>
    <border>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style="thin">
        <color indexed="64"/>
      </right>
      <top style="thin">
        <color indexed="64"/>
      </top>
      <bottom style="thin">
        <color rgb="FF000000"/>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rgb="FF000000"/>
      </left>
      <right/>
      <top style="thin">
        <color rgb="FF000000"/>
      </top>
      <bottom style="thin">
        <color rgb="FF000000"/>
      </bottom>
      <diagonal/>
    </border>
  </borders>
  <cellStyleXfs count="2">
    <xf numFmtId="0" fontId="0" fillId="0" borderId="0"/>
    <xf numFmtId="0" fontId="33" fillId="0" borderId="0" applyNumberFormat="0" applyFill="0" applyBorder="0" applyAlignment="0" applyProtection="0">
      <alignment vertical="top"/>
      <protection locked="0"/>
    </xf>
  </cellStyleXfs>
  <cellXfs count="435">
    <xf numFmtId="0" fontId="0" fillId="0" borderId="0" xfId="0"/>
    <xf numFmtId="0" fontId="0" fillId="2" borderId="0" xfId="0" applyFill="1"/>
    <xf numFmtId="0" fontId="7" fillId="3" borderId="1" xfId="0" applyFont="1" applyFill="1" applyBorder="1"/>
    <xf numFmtId="0" fontId="8" fillId="3" borderId="2" xfId="0" applyFont="1" applyFill="1" applyBorder="1"/>
    <xf numFmtId="0" fontId="8" fillId="3" borderId="0" xfId="0" applyFont="1" applyFill="1"/>
    <xf numFmtId="0" fontId="8" fillId="3" borderId="0" xfId="0" applyFont="1" applyFill="1" applyAlignment="1">
      <alignment horizontal="center"/>
    </xf>
    <xf numFmtId="0" fontId="0" fillId="4" borderId="0" xfId="0" applyFill="1"/>
    <xf numFmtId="0" fontId="8" fillId="4" borderId="0" xfId="0" applyFont="1" applyFill="1" applyAlignment="1">
      <alignment horizontal="center"/>
    </xf>
    <xf numFmtId="0" fontId="13" fillId="3" borderId="3" xfId="0" applyFont="1" applyFill="1" applyBorder="1" applyAlignment="1">
      <alignment horizontal="center"/>
    </xf>
    <xf numFmtId="0" fontId="13" fillId="3" borderId="4" xfId="0" applyFont="1" applyFill="1" applyBorder="1" applyAlignment="1">
      <alignment horizontal="center"/>
    </xf>
    <xf numFmtId="0" fontId="8" fillId="5" borderId="0" xfId="0" applyFont="1" applyFill="1" applyAlignment="1">
      <alignment horizontal="center"/>
    </xf>
    <xf numFmtId="0" fontId="0" fillId="5" borderId="0" xfId="0" applyFill="1"/>
    <xf numFmtId="0" fontId="8" fillId="6" borderId="0" xfId="0" applyFont="1" applyFill="1" applyAlignment="1">
      <alignment horizontal="center"/>
    </xf>
    <xf numFmtId="0" fontId="0" fillId="6" borderId="0" xfId="0" applyFill="1"/>
    <xf numFmtId="0" fontId="8" fillId="7" borderId="0" xfId="0" applyFont="1" applyFill="1" applyAlignment="1">
      <alignment horizontal="center"/>
    </xf>
    <xf numFmtId="0" fontId="0" fillId="8" borderId="0" xfId="0" applyFill="1"/>
    <xf numFmtId="0" fontId="8" fillId="8" borderId="1" xfId="0" applyFont="1" applyFill="1" applyBorder="1" applyAlignment="1">
      <alignment horizontal="center"/>
    </xf>
    <xf numFmtId="0" fontId="0" fillId="0" borderId="7" xfId="0" applyBorder="1"/>
    <xf numFmtId="0" fontId="0" fillId="0" borderId="7" xfId="0" applyBorder="1" applyAlignment="1">
      <alignment horizontal="center" vertical="center"/>
    </xf>
    <xf numFmtId="0" fontId="0" fillId="2" borderId="7" xfId="0" applyFill="1" applyBorder="1" applyAlignment="1">
      <alignment horizontal="center" vertical="center" wrapText="1"/>
    </xf>
    <xf numFmtId="3" fontId="3" fillId="10" borderId="8" xfId="0" applyNumberFormat="1" applyFont="1" applyFill="1" applyBorder="1" applyAlignment="1">
      <alignment horizontal="center" vertical="center" wrapText="1"/>
    </xf>
    <xf numFmtId="3" fontId="3" fillId="11" borderId="8" xfId="0" applyNumberFormat="1" applyFont="1" applyFill="1" applyBorder="1" applyAlignment="1">
      <alignment horizontal="center" vertical="center" wrapText="1"/>
    </xf>
    <xf numFmtId="0" fontId="13" fillId="3" borderId="3" xfId="0" applyFont="1" applyFill="1" applyBorder="1" applyAlignment="1">
      <alignment horizontal="center" vertical="top"/>
    </xf>
    <xf numFmtId="0" fontId="0" fillId="0" borderId="0" xfId="0" applyAlignment="1">
      <alignment vertical="top"/>
    </xf>
    <xf numFmtId="0" fontId="0" fillId="0" borderId="0" xfId="0" applyAlignment="1">
      <alignment horizontal="center" vertical="center"/>
    </xf>
    <xf numFmtId="0" fontId="0" fillId="0" borderId="0" xfId="0" applyAlignment="1">
      <alignment horizontal="center" vertical="center" wrapTex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center" vertical="center"/>
      <protection locked="0"/>
    </xf>
    <xf numFmtId="0" fontId="8" fillId="3" borderId="0" xfId="0" applyFont="1" applyFill="1" applyAlignment="1">
      <alignment horizontal="center" vertical="center" wrapText="1"/>
    </xf>
    <xf numFmtId="0" fontId="8" fillId="3" borderId="9" xfId="0" applyFont="1" applyFill="1" applyBorder="1" applyAlignment="1">
      <alignment horizontal="center" vertical="center" wrapText="1"/>
    </xf>
    <xf numFmtId="0" fontId="1" fillId="2" borderId="0" xfId="0" applyFont="1" applyFill="1" applyBorder="1" applyAlignment="1" applyProtection="1">
      <alignment horizontal="center" vertical="center" wrapText="1"/>
      <protection locked="0"/>
    </xf>
    <xf numFmtId="0" fontId="0" fillId="2" borderId="0" xfId="0" applyFill="1" applyAlignment="1">
      <alignment horizontal="center" vertical="center"/>
    </xf>
    <xf numFmtId="0" fontId="0" fillId="2" borderId="0" xfId="0" applyFill="1" applyAlignment="1">
      <alignment horizontal="center" vertical="center" wrapText="1"/>
    </xf>
    <xf numFmtId="0" fontId="4" fillId="2" borderId="0" xfId="0" applyFont="1" applyFill="1" applyAlignment="1">
      <alignment horizontal="center" vertical="center" wrapText="1"/>
    </xf>
    <xf numFmtId="0" fontId="5" fillId="3" borderId="10" xfId="0" applyFont="1" applyFill="1" applyBorder="1" applyAlignment="1">
      <alignment horizontal="center" vertical="center" wrapText="1"/>
    </xf>
    <xf numFmtId="0" fontId="6" fillId="3" borderId="9" xfId="0" applyFont="1" applyFill="1" applyBorder="1" applyAlignment="1">
      <alignment horizontal="center" vertical="center"/>
    </xf>
    <xf numFmtId="0" fontId="0" fillId="3" borderId="2" xfId="0" applyFill="1" applyBorder="1" applyAlignment="1">
      <alignment horizontal="center" vertical="center" wrapText="1"/>
    </xf>
    <xf numFmtId="0" fontId="0" fillId="3" borderId="13" xfId="0" applyFill="1" applyBorder="1" applyAlignment="1">
      <alignment horizontal="center" vertical="center"/>
    </xf>
    <xf numFmtId="0" fontId="0" fillId="3" borderId="2" xfId="0" applyFill="1" applyBorder="1" applyAlignment="1">
      <alignment horizontal="center" vertical="center"/>
    </xf>
    <xf numFmtId="0" fontId="5" fillId="3" borderId="13"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Border="1" applyAlignment="1">
      <alignment horizontal="center" vertical="center"/>
    </xf>
    <xf numFmtId="0" fontId="0" fillId="2" borderId="2" xfId="0" applyFill="1" applyBorder="1" applyAlignment="1">
      <alignment horizontal="center" vertical="center" wrapText="1"/>
    </xf>
    <xf numFmtId="0" fontId="0" fillId="2" borderId="0" xfId="0" applyFill="1" applyBorder="1" applyAlignment="1">
      <alignment horizontal="center" vertical="center" wrapText="1"/>
    </xf>
    <xf numFmtId="0" fontId="5" fillId="3" borderId="3" xfId="0" applyFont="1" applyFill="1" applyBorder="1" applyAlignment="1">
      <alignment horizontal="center" vertical="center"/>
    </xf>
    <xf numFmtId="0" fontId="0" fillId="0" borderId="0" xfId="0" applyAlignment="1">
      <alignment horizontal="left" vertical="center"/>
    </xf>
    <xf numFmtId="0" fontId="1" fillId="2" borderId="0" xfId="0" applyFont="1" applyFill="1" applyBorder="1" applyAlignment="1" applyProtection="1">
      <alignment horizontal="left" vertical="center"/>
      <protection locked="0"/>
    </xf>
    <xf numFmtId="0" fontId="0" fillId="2" borderId="0" xfId="0" applyFill="1" applyAlignment="1">
      <alignment horizontal="left" vertical="center" wrapText="1"/>
    </xf>
    <xf numFmtId="0" fontId="0" fillId="2" borderId="0" xfId="0" applyFill="1" applyAlignment="1">
      <alignment horizontal="left" vertical="center"/>
    </xf>
    <xf numFmtId="0" fontId="0" fillId="2" borderId="2" xfId="0" applyFill="1" applyBorder="1" applyAlignment="1">
      <alignment horizontal="left" vertical="center"/>
    </xf>
    <xf numFmtId="0" fontId="0" fillId="0" borderId="0" xfId="0" applyAlignment="1">
      <alignment vertical="center"/>
    </xf>
    <xf numFmtId="0" fontId="10" fillId="3" borderId="0"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7" fillId="3" borderId="1" xfId="0" applyFont="1" applyFill="1" applyBorder="1" applyAlignment="1">
      <alignment vertical="center"/>
    </xf>
    <xf numFmtId="0" fontId="0" fillId="2" borderId="0" xfId="0" applyFill="1" applyAlignment="1">
      <alignment vertical="center"/>
    </xf>
    <xf numFmtId="0" fontId="0" fillId="2" borderId="0" xfId="0" applyFill="1" applyBorder="1" applyAlignment="1">
      <alignment vertical="center"/>
    </xf>
    <xf numFmtId="0" fontId="0" fillId="3" borderId="15" xfId="0" applyFill="1" applyBorder="1" applyAlignment="1">
      <alignment horizontal="center" vertical="center" wrapText="1"/>
    </xf>
    <xf numFmtId="0" fontId="0" fillId="3" borderId="15" xfId="0" applyFill="1" applyBorder="1" applyAlignment="1">
      <alignment horizontal="center" vertical="center"/>
    </xf>
    <xf numFmtId="0" fontId="0" fillId="3" borderId="3" xfId="0" applyFill="1" applyBorder="1" applyAlignment="1">
      <alignment horizontal="center" vertical="center" wrapText="1"/>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wrapText="1"/>
    </xf>
    <xf numFmtId="0" fontId="5" fillId="3" borderId="9" xfId="0" applyFont="1" applyFill="1" applyBorder="1" applyAlignment="1">
      <alignment horizontal="center" vertical="center" wrapText="1"/>
    </xf>
    <xf numFmtId="3" fontId="3" fillId="11" borderId="19" xfId="0" applyNumberFormat="1" applyFont="1" applyFill="1" applyBorder="1" applyAlignment="1">
      <alignment horizontal="center" vertical="center" wrapText="1"/>
    </xf>
    <xf numFmtId="0" fontId="0" fillId="0" borderId="0" xfId="0" applyFill="1" applyBorder="1" applyAlignment="1">
      <alignment vertical="center"/>
    </xf>
    <xf numFmtId="0" fontId="0" fillId="0" borderId="0" xfId="0" applyFill="1" applyBorder="1" applyAlignment="1">
      <alignment horizontal="center" vertical="center"/>
    </xf>
    <xf numFmtId="0" fontId="19" fillId="2" borderId="0" xfId="0" applyFont="1" applyFill="1" applyAlignment="1">
      <alignment horizontal="left" vertical="center"/>
    </xf>
    <xf numFmtId="0" fontId="19" fillId="2" borderId="0" xfId="0" applyFont="1" applyFill="1" applyAlignment="1">
      <alignment horizontal="left" vertical="center" wrapText="1"/>
    </xf>
    <xf numFmtId="0" fontId="0" fillId="0" borderId="0" xfId="0" applyFill="1"/>
    <xf numFmtId="0" fontId="0" fillId="2" borderId="0" xfId="0" applyFill="1"/>
    <xf numFmtId="0" fontId="19" fillId="2" borderId="0" xfId="0" applyFont="1" applyFill="1" applyBorder="1" applyAlignment="1">
      <alignment horizontal="left" vertical="center"/>
    </xf>
    <xf numFmtId="0" fontId="17" fillId="2" borderId="0" xfId="0" applyFont="1" applyFill="1" applyAlignment="1">
      <alignment vertical="top" wrapText="1"/>
    </xf>
    <xf numFmtId="0" fontId="0" fillId="6" borderId="0" xfId="0" applyFill="1"/>
    <xf numFmtId="0" fontId="0" fillId="13" borderId="0" xfId="0" applyFill="1" applyAlignment="1">
      <alignment horizontal="center" vertical="center" wrapText="1"/>
    </xf>
    <xf numFmtId="0" fontId="10" fillId="13" borderId="2" xfId="0" applyFont="1" applyFill="1" applyBorder="1" applyAlignment="1" applyProtection="1">
      <alignment horizontal="center" vertical="center"/>
      <protection locked="0"/>
    </xf>
    <xf numFmtId="0" fontId="10" fillId="13" borderId="2" xfId="0" applyFont="1" applyFill="1" applyBorder="1" applyAlignment="1" applyProtection="1">
      <alignment horizontal="left" vertical="center"/>
      <protection locked="0"/>
    </xf>
    <xf numFmtId="0" fontId="10" fillId="13" borderId="2" xfId="0" applyFont="1" applyFill="1" applyBorder="1" applyAlignment="1" applyProtection="1">
      <alignment horizontal="center" vertical="center" wrapText="1"/>
      <protection locked="0"/>
    </xf>
    <xf numFmtId="0" fontId="8" fillId="13" borderId="2" xfId="0" applyFont="1" applyFill="1" applyBorder="1" applyAlignment="1">
      <alignment horizontal="center" vertical="center"/>
    </xf>
    <xf numFmtId="0" fontId="8" fillId="13" borderId="2" xfId="0" applyFont="1" applyFill="1" applyBorder="1" applyAlignment="1">
      <alignment horizontal="center" vertical="center" wrapText="1"/>
    </xf>
    <xf numFmtId="0" fontId="8" fillId="13" borderId="11" xfId="0" applyFont="1" applyFill="1" applyBorder="1" applyAlignment="1">
      <alignment horizontal="center" vertical="center" wrapText="1"/>
    </xf>
    <xf numFmtId="0" fontId="0" fillId="0" borderId="0" xfId="0" applyBorder="1" applyAlignment="1">
      <alignment horizontal="center" vertical="center"/>
    </xf>
    <xf numFmtId="3" fontId="3" fillId="11" borderId="8" xfId="0" applyNumberFormat="1" applyFont="1" applyFill="1" applyBorder="1" applyAlignment="1">
      <alignment horizontal="center" vertical="center" wrapText="1"/>
    </xf>
    <xf numFmtId="0" fontId="0" fillId="4" borderId="0" xfId="0" applyFill="1"/>
    <xf numFmtId="0" fontId="1" fillId="4"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wrapText="1"/>
      <protection locked="0"/>
    </xf>
    <xf numFmtId="0" fontId="5" fillId="4" borderId="0" xfId="0" applyFont="1" applyFill="1" applyBorder="1" applyAlignment="1" applyProtection="1">
      <alignment horizontal="center" vertical="center"/>
      <protection locked="0"/>
    </xf>
    <xf numFmtId="0" fontId="0" fillId="4" borderId="0" xfId="0" applyFill="1" applyAlignment="1">
      <alignment horizontal="center" vertical="center" wrapText="1"/>
    </xf>
    <xf numFmtId="0" fontId="0" fillId="4" borderId="9" xfId="0" applyFill="1" applyBorder="1" applyAlignment="1">
      <alignment horizontal="center" vertical="center" wrapText="1"/>
    </xf>
    <xf numFmtId="0" fontId="22" fillId="4" borderId="0" xfId="0" applyFont="1" applyFill="1" applyBorder="1" applyAlignment="1" applyProtection="1">
      <alignment horizontal="center" vertical="center" wrapText="1"/>
      <protection locked="0"/>
    </xf>
    <xf numFmtId="0" fontId="22" fillId="4" borderId="0" xfId="0" applyFont="1" applyFill="1" applyBorder="1" applyAlignment="1" applyProtection="1">
      <alignment horizontal="center" vertical="center"/>
      <protection locked="0"/>
    </xf>
    <xf numFmtId="0" fontId="23" fillId="4" borderId="0" xfId="0" applyFont="1" applyFill="1" applyAlignment="1">
      <alignment horizontal="center" vertical="center" wrapText="1"/>
    </xf>
    <xf numFmtId="0" fontId="0" fillId="0" borderId="7" xfId="0" applyBorder="1" applyAlignment="1">
      <alignment horizontal="left" vertical="center" wrapText="1"/>
    </xf>
    <xf numFmtId="0" fontId="0" fillId="0" borderId="0" xfId="0" applyBorder="1"/>
    <xf numFmtId="0" fontId="7" fillId="3" borderId="2" xfId="0" applyFont="1" applyFill="1" applyBorder="1" applyAlignment="1">
      <alignment vertical="center"/>
    </xf>
    <xf numFmtId="0" fontId="7" fillId="3" borderId="2"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7" fillId="3" borderId="2" xfId="0" applyFont="1" applyFill="1" applyBorder="1" applyAlignment="1">
      <alignment horizontal="left" vertical="center" wrapText="1"/>
    </xf>
    <xf numFmtId="0" fontId="8" fillId="3" borderId="14" xfId="0" applyFont="1" applyFill="1" applyBorder="1" applyAlignment="1">
      <alignment horizontal="center" vertical="center" wrapText="1"/>
    </xf>
    <xf numFmtId="0" fontId="11" fillId="6" borderId="7" xfId="0" applyFont="1" applyFill="1" applyBorder="1" applyAlignment="1" applyProtection="1">
      <alignment horizontal="left" vertical="center"/>
      <protection locked="0"/>
    </xf>
    <xf numFmtId="0" fontId="11" fillId="6" borderId="7" xfId="0" applyFont="1" applyFill="1" applyBorder="1" applyAlignment="1" applyProtection="1">
      <alignment horizontal="center" vertical="center"/>
      <protection locked="0"/>
    </xf>
    <xf numFmtId="0" fontId="3" fillId="15" borderId="7" xfId="0" applyFont="1" applyFill="1" applyBorder="1" applyAlignment="1" applyProtection="1">
      <alignment horizontal="center" vertical="center"/>
      <protection locked="0"/>
    </xf>
    <xf numFmtId="0" fontId="11" fillId="15" borderId="7" xfId="0" applyFont="1" applyFill="1" applyBorder="1" applyAlignment="1" applyProtection="1">
      <alignment horizontal="center" vertical="center"/>
      <protection locked="0"/>
    </xf>
    <xf numFmtId="0" fontId="6" fillId="3" borderId="7" xfId="0" applyFont="1" applyFill="1" applyBorder="1" applyAlignment="1">
      <alignment horizontal="center" vertical="center"/>
    </xf>
    <xf numFmtId="0" fontId="0" fillId="6" borderId="7" xfId="0" applyFill="1" applyBorder="1" applyAlignment="1">
      <alignment horizontal="center" vertical="center" wrapText="1"/>
    </xf>
    <xf numFmtId="0" fontId="5" fillId="4" borderId="7" xfId="0" applyFont="1" applyFill="1" applyBorder="1" applyAlignment="1" applyProtection="1">
      <alignment horizontal="center" vertical="center" wrapText="1"/>
      <protection locked="0"/>
    </xf>
    <xf numFmtId="0" fontId="0" fillId="0" borderId="7" xfId="0" applyBorder="1" applyAlignment="1">
      <alignment horizontal="center" vertical="center" wrapText="1"/>
    </xf>
    <xf numFmtId="0" fontId="0" fillId="6" borderId="7" xfId="0" applyFill="1" applyBorder="1" applyAlignment="1">
      <alignment horizontal="center" vertical="center"/>
    </xf>
    <xf numFmtId="0" fontId="16" fillId="6" borderId="7" xfId="0" applyFont="1" applyFill="1" applyBorder="1" applyAlignment="1" applyProtection="1">
      <alignment horizontal="left" vertical="center" wrapText="1"/>
      <protection locked="0"/>
    </xf>
    <xf numFmtId="0" fontId="3" fillId="6" borderId="7" xfId="0" applyFont="1" applyFill="1" applyBorder="1" applyAlignment="1" applyProtection="1">
      <alignment horizontal="center" vertical="center"/>
      <protection locked="0"/>
    </xf>
    <xf numFmtId="0" fontId="3" fillId="6" borderId="7" xfId="0" applyFont="1" applyFill="1" applyBorder="1" applyAlignment="1" applyProtection="1">
      <alignment horizontal="left" vertical="center"/>
      <protection locked="0"/>
    </xf>
    <xf numFmtId="0" fontId="3" fillId="15" borderId="7" xfId="0" applyFont="1" applyFill="1" applyBorder="1" applyAlignment="1" applyProtection="1">
      <alignment horizontal="left" vertical="center"/>
      <protection locked="0"/>
    </xf>
    <xf numFmtId="0" fontId="6" fillId="6" borderId="7" xfId="0" applyFont="1" applyFill="1" applyBorder="1" applyAlignment="1">
      <alignment horizontal="center" vertical="center"/>
    </xf>
    <xf numFmtId="0" fontId="5" fillId="6" borderId="7" xfId="0" applyFont="1" applyFill="1" applyBorder="1" applyAlignment="1" applyProtection="1">
      <alignment horizontal="center" vertical="center" wrapText="1"/>
      <protection locked="0"/>
    </xf>
    <xf numFmtId="0" fontId="0" fillId="12" borderId="7" xfId="0" applyFill="1" applyBorder="1" applyAlignment="1">
      <alignment horizontal="center" vertical="center" wrapText="1"/>
    </xf>
    <xf numFmtId="0" fontId="3" fillId="6" borderId="7" xfId="0" applyFont="1" applyFill="1" applyBorder="1" applyAlignment="1" applyProtection="1">
      <alignment horizontal="left" vertical="center" wrapText="1"/>
      <protection locked="0"/>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24" fillId="6" borderId="7" xfId="0" applyFont="1" applyFill="1" applyBorder="1" applyAlignment="1" applyProtection="1">
      <alignment horizontal="left" vertical="center" wrapText="1"/>
      <protection locked="0"/>
    </xf>
    <xf numFmtId="0" fontId="3" fillId="6" borderId="7" xfId="0" applyFont="1" applyFill="1" applyBorder="1" applyAlignment="1" applyProtection="1">
      <alignment horizontal="center" vertical="center" wrapText="1"/>
      <protection locked="0"/>
    </xf>
    <xf numFmtId="0" fontId="3" fillId="15" borderId="7" xfId="0" applyFont="1" applyFill="1" applyBorder="1" applyAlignment="1" applyProtection="1">
      <alignment horizontal="center" vertical="center" wrapText="1"/>
      <protection locked="0"/>
    </xf>
    <xf numFmtId="0" fontId="3" fillId="12" borderId="7" xfId="0" applyFont="1" applyFill="1" applyBorder="1" applyAlignment="1" applyProtection="1">
      <alignment horizontal="center" vertical="center"/>
      <protection locked="0"/>
    </xf>
    <xf numFmtId="0" fontId="16" fillId="11" borderId="21" xfId="0" applyFont="1" applyFill="1" applyBorder="1" applyAlignment="1">
      <alignment horizontal="center" vertical="center" wrapText="1"/>
    </xf>
    <xf numFmtId="0" fontId="16" fillId="17" borderId="7" xfId="0" applyFont="1" applyFill="1" applyBorder="1" applyAlignment="1" applyProtection="1">
      <alignment vertical="center"/>
      <protection locked="0"/>
    </xf>
    <xf numFmtId="0" fontId="16" fillId="17" borderId="7" xfId="0" applyFont="1" applyFill="1" applyBorder="1" applyAlignment="1">
      <alignment horizontal="center" vertical="center"/>
    </xf>
    <xf numFmtId="0" fontId="16" fillId="0" borderId="0" xfId="0" applyFont="1" applyAlignment="1">
      <alignment vertical="center"/>
    </xf>
    <xf numFmtId="0" fontId="0" fillId="0" borderId="29" xfId="0" applyBorder="1" applyAlignment="1">
      <alignment horizontal="center" vertical="center"/>
    </xf>
    <xf numFmtId="0" fontId="0" fillId="18" borderId="7" xfId="0" applyFill="1" applyBorder="1" applyAlignment="1">
      <alignment horizontal="center" vertical="center" wrapText="1"/>
    </xf>
    <xf numFmtId="0" fontId="25" fillId="19" borderId="0" xfId="0" applyFont="1" applyFill="1" applyAlignment="1" applyProtection="1">
      <alignment horizontal="left" vertical="center"/>
      <protection locked="0"/>
    </xf>
    <xf numFmtId="0" fontId="5" fillId="3" borderId="30" xfId="0" applyFont="1" applyFill="1" applyBorder="1" applyAlignment="1">
      <alignment horizontal="center" vertical="center" wrapText="1"/>
    </xf>
    <xf numFmtId="0" fontId="14" fillId="3" borderId="31" xfId="0" applyFont="1" applyFill="1" applyBorder="1" applyAlignment="1">
      <alignment horizontal="right" vertical="center" wrapText="1"/>
    </xf>
    <xf numFmtId="0" fontId="16" fillId="11" borderId="7" xfId="0" applyFont="1" applyFill="1" applyBorder="1" applyAlignment="1">
      <alignment horizontal="center" vertical="center" wrapText="1"/>
    </xf>
    <xf numFmtId="0" fontId="14" fillId="3" borderId="0" xfId="0" applyFont="1" applyFill="1" applyBorder="1" applyAlignment="1">
      <alignment horizontal="right" vertical="center" wrapText="1"/>
    </xf>
    <xf numFmtId="0" fontId="14" fillId="3" borderId="32" xfId="0" applyFont="1" applyFill="1" applyBorder="1" applyAlignment="1">
      <alignment horizontal="right" vertical="center" wrapText="1"/>
    </xf>
    <xf numFmtId="0" fontId="14" fillId="3" borderId="1" xfId="0" applyFont="1" applyFill="1" applyBorder="1" applyAlignment="1">
      <alignment horizontal="center" vertical="center"/>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6" fillId="3" borderId="0" xfId="0" applyFont="1" applyFill="1" applyAlignment="1">
      <alignment vertical="center"/>
    </xf>
    <xf numFmtId="0" fontId="0" fillId="0" borderId="0" xfId="0" applyAlignment="1">
      <alignment wrapText="1"/>
    </xf>
    <xf numFmtId="0" fontId="2" fillId="9" borderId="0" xfId="0" applyFont="1" applyFill="1" applyAlignment="1">
      <alignment horizontal="center" vertical="center" wrapText="1"/>
    </xf>
    <xf numFmtId="0" fontId="3" fillId="9" borderId="0" xfId="0" applyFont="1" applyFill="1" applyAlignment="1">
      <alignment horizontal="center" vertical="center" wrapText="1"/>
    </xf>
    <xf numFmtId="0" fontId="0" fillId="2" borderId="0" xfId="0" applyFill="1" applyAlignment="1">
      <alignment vertical="center" wrapText="1"/>
    </xf>
    <xf numFmtId="0" fontId="0" fillId="2" borderId="0" xfId="0" applyFill="1" applyAlignment="1">
      <alignment wrapText="1"/>
    </xf>
    <xf numFmtId="0" fontId="0" fillId="20" borderId="0" xfId="0" applyFill="1"/>
    <xf numFmtId="0" fontId="0" fillId="20" borderId="0" xfId="0" applyFill="1" applyAlignment="1">
      <alignment vertical="center"/>
    </xf>
    <xf numFmtId="0" fontId="0" fillId="20" borderId="0" xfId="0" applyFill="1" applyAlignment="1">
      <alignment horizontal="left" vertical="center"/>
    </xf>
    <xf numFmtId="0" fontId="2" fillId="20" borderId="14" xfId="0" applyFont="1" applyFill="1" applyBorder="1" applyAlignment="1">
      <alignment horizontal="center" vertical="center" wrapText="1"/>
    </xf>
    <xf numFmtId="0" fontId="3" fillId="20" borderId="12" xfId="0" applyFont="1" applyFill="1" applyBorder="1" applyAlignment="1">
      <alignment horizontal="center" vertical="center" wrapText="1"/>
    </xf>
    <xf numFmtId="0" fontId="0" fillId="20" borderId="0" xfId="0" applyFill="1" applyAlignment="1">
      <alignment horizontal="center" vertical="center" wrapText="1"/>
    </xf>
    <xf numFmtId="0" fontId="5" fillId="20" borderId="2" xfId="0" applyFont="1" applyFill="1" applyBorder="1" applyAlignment="1">
      <alignment horizontal="center" vertical="center" wrapText="1"/>
    </xf>
    <xf numFmtId="0" fontId="0" fillId="20" borderId="0" xfId="0" applyFill="1" applyAlignment="1">
      <alignment horizontal="center" vertical="center"/>
    </xf>
    <xf numFmtId="0" fontId="0" fillId="20" borderId="0" xfId="0" applyFill="1" applyBorder="1" applyAlignment="1">
      <alignment horizontal="center" vertical="center"/>
    </xf>
    <xf numFmtId="0" fontId="16" fillId="20" borderId="0" xfId="0" applyFont="1" applyFill="1" applyAlignment="1">
      <alignment vertical="center"/>
    </xf>
    <xf numFmtId="0" fontId="0" fillId="15" borderId="7" xfId="0" applyFill="1" applyBorder="1" applyAlignment="1">
      <alignment horizontal="center" vertical="center"/>
    </xf>
    <xf numFmtId="0" fontId="0" fillId="20" borderId="7" xfId="0" applyFill="1" applyBorder="1" applyAlignment="1">
      <alignment horizontal="center" vertical="center"/>
    </xf>
    <xf numFmtId="0" fontId="16" fillId="14" borderId="7" xfId="0" applyFont="1" applyFill="1" applyBorder="1" applyAlignment="1">
      <alignment horizontal="center" vertical="center" wrapText="1"/>
    </xf>
    <xf numFmtId="0" fontId="32" fillId="14" borderId="7" xfId="0" applyFont="1" applyFill="1" applyBorder="1" applyAlignment="1">
      <alignment horizontal="center" vertical="center" wrapText="1"/>
    </xf>
    <xf numFmtId="0" fontId="32" fillId="22" borderId="7" xfId="0" applyFont="1" applyFill="1" applyBorder="1" applyAlignment="1">
      <alignment horizontal="center" vertical="center" wrapText="1"/>
    </xf>
    <xf numFmtId="0" fontId="20" fillId="0" borderId="2" xfId="0" applyFont="1" applyFill="1" applyBorder="1" applyAlignment="1" applyProtection="1">
      <alignment horizontal="left" vertical="center" wrapText="1"/>
      <protection locked="0"/>
    </xf>
    <xf numFmtId="0" fontId="15" fillId="0" borderId="7" xfId="0" applyFont="1" applyBorder="1" applyAlignment="1">
      <alignment horizontal="center" vertical="center"/>
    </xf>
    <xf numFmtId="0" fontId="16" fillId="5" borderId="7" xfId="0" applyFont="1" applyFill="1" applyBorder="1" applyAlignment="1" applyProtection="1">
      <alignment horizontal="left" vertical="center" wrapText="1"/>
      <protection locked="0"/>
    </xf>
    <xf numFmtId="0" fontId="18" fillId="0" borderId="7" xfId="0" applyFont="1" applyBorder="1" applyAlignment="1">
      <alignment horizontal="center" vertical="center"/>
    </xf>
    <xf numFmtId="0" fontId="18" fillId="0" borderId="21" xfId="0" applyFont="1" applyBorder="1" applyAlignment="1">
      <alignment horizontal="center" vertical="center"/>
    </xf>
    <xf numFmtId="0" fontId="34" fillId="0" borderId="21" xfId="1" applyFont="1" applyBorder="1" applyAlignment="1" applyProtection="1">
      <alignment vertical="center" wrapText="1"/>
    </xf>
    <xf numFmtId="0" fontId="35" fillId="0" borderId="7" xfId="1" applyFont="1" applyBorder="1" applyAlignment="1" applyProtection="1">
      <alignment vertical="center" wrapText="1"/>
    </xf>
    <xf numFmtId="0" fontId="3" fillId="5" borderId="7" xfId="0" applyFont="1" applyFill="1" applyBorder="1" applyAlignment="1" applyProtection="1">
      <alignment horizontal="left" vertical="center" wrapText="1"/>
      <protection locked="0"/>
    </xf>
    <xf numFmtId="0" fontId="33" fillId="0" borderId="7" xfId="1" applyBorder="1" applyAlignment="1" applyProtection="1">
      <alignment vertical="center" wrapText="1"/>
    </xf>
    <xf numFmtId="0" fontId="35" fillId="0" borderId="7" xfId="0" applyFont="1" applyBorder="1" applyAlignment="1">
      <alignment horizontal="center" vertical="center"/>
    </xf>
    <xf numFmtId="0" fontId="33" fillId="0" borderId="7" xfId="1" applyBorder="1" applyAlignment="1" applyProtection="1">
      <alignment horizontal="left" vertical="center" wrapText="1"/>
    </xf>
    <xf numFmtId="0" fontId="35" fillId="0" borderId="0" xfId="0" applyFont="1" applyAlignment="1">
      <alignment horizontal="center" vertical="center"/>
    </xf>
    <xf numFmtId="0" fontId="35" fillId="0" borderId="7" xfId="0" applyFont="1" applyBorder="1" applyAlignment="1">
      <alignment horizontal="left" vertical="center" wrapText="1"/>
    </xf>
    <xf numFmtId="0" fontId="35" fillId="0" borderId="7" xfId="0" applyFont="1" applyBorder="1" applyAlignment="1">
      <alignment horizontal="left" vertical="center"/>
    </xf>
    <xf numFmtId="0" fontId="35" fillId="0" borderId="7" xfId="1" applyFont="1" applyBorder="1" applyAlignment="1" applyProtection="1">
      <alignment horizontal="left" vertical="center"/>
    </xf>
    <xf numFmtId="0" fontId="3" fillId="6" borderId="7" xfId="0" applyFont="1" applyFill="1" applyBorder="1" applyAlignment="1" applyProtection="1">
      <alignment vertical="center" wrapText="1"/>
      <protection locked="0"/>
    </xf>
    <xf numFmtId="0" fontId="3" fillId="5" borderId="7" xfId="0" applyFont="1" applyFill="1" applyBorder="1" applyAlignment="1" applyProtection="1">
      <alignment vertical="center" wrapText="1"/>
      <protection locked="0"/>
    </xf>
    <xf numFmtId="0" fontId="15" fillId="0" borderId="7" xfId="0" applyFont="1" applyBorder="1" applyAlignment="1">
      <alignment vertical="center" wrapText="1"/>
    </xf>
    <xf numFmtId="0" fontId="16" fillId="6" borderId="7" xfId="0" applyFont="1" applyFill="1" applyBorder="1" applyAlignment="1" applyProtection="1">
      <alignment vertical="center" wrapText="1"/>
      <protection locked="0"/>
    </xf>
    <xf numFmtId="0" fontId="16" fillId="5" borderId="7" xfId="0" applyFont="1" applyFill="1" applyBorder="1" applyAlignment="1" applyProtection="1">
      <alignment vertical="center" wrapText="1"/>
      <protection locked="0"/>
    </xf>
    <xf numFmtId="0" fontId="0" fillId="0" borderId="21" xfId="0" applyBorder="1" applyAlignment="1">
      <alignment horizontal="center" vertical="center"/>
    </xf>
    <xf numFmtId="0" fontId="34" fillId="0" borderId="7" xfId="1" applyFont="1" applyBorder="1" applyAlignment="1" applyProtection="1">
      <alignment vertical="center" wrapText="1"/>
    </xf>
    <xf numFmtId="0" fontId="35" fillId="0" borderId="36" xfId="1" applyFont="1" applyBorder="1" applyAlignment="1" applyProtection="1">
      <alignment horizontal="left" vertical="center" wrapText="1"/>
    </xf>
    <xf numFmtId="0" fontId="35" fillId="0" borderId="0" xfId="0" applyFont="1" applyBorder="1" applyAlignment="1">
      <alignment horizontal="center" vertical="center"/>
    </xf>
    <xf numFmtId="0" fontId="36" fillId="0" borderId="7" xfId="0" applyFont="1" applyBorder="1" applyAlignment="1">
      <alignment horizontal="left" vertical="center"/>
    </xf>
    <xf numFmtId="0" fontId="37" fillId="3" borderId="6" xfId="0" applyFont="1" applyFill="1" applyBorder="1" applyAlignment="1">
      <alignment horizontal="left" wrapText="1"/>
    </xf>
    <xf numFmtId="0" fontId="37" fillId="3" borderId="6" xfId="0" applyFont="1" applyFill="1" applyBorder="1" applyAlignment="1">
      <alignment horizontal="center" vertical="center"/>
    </xf>
    <xf numFmtId="10" fontId="37" fillId="3" borderId="6" xfId="0" applyNumberFormat="1" applyFont="1" applyFill="1" applyBorder="1" applyAlignment="1">
      <alignment horizontal="center" vertical="center"/>
    </xf>
    <xf numFmtId="0" fontId="38" fillId="22" borderId="7" xfId="0" applyFont="1" applyFill="1" applyBorder="1" applyAlignment="1">
      <alignment vertical="center" wrapText="1"/>
    </xf>
    <xf numFmtId="0" fontId="38" fillId="22" borderId="37" xfId="0" applyFont="1" applyFill="1" applyBorder="1" applyAlignment="1">
      <alignment vertical="center" wrapText="1"/>
    </xf>
    <xf numFmtId="0" fontId="0" fillId="0" borderId="0" xfId="0" applyAlignment="1">
      <alignment horizontal="left" wrapText="1"/>
    </xf>
    <xf numFmtId="0" fontId="40" fillId="21" borderId="44" xfId="0" applyFont="1" applyFill="1" applyBorder="1" applyAlignment="1">
      <alignment horizontal="center"/>
    </xf>
    <xf numFmtId="0" fontId="40" fillId="21" borderId="45" xfId="0" applyFont="1" applyFill="1" applyBorder="1" applyAlignment="1">
      <alignment horizontal="center"/>
    </xf>
    <xf numFmtId="0" fontId="40" fillId="21" borderId="46" xfId="0" applyFont="1" applyFill="1" applyBorder="1" applyAlignment="1">
      <alignment horizontal="center"/>
    </xf>
    <xf numFmtId="0" fontId="42" fillId="0" borderId="0" xfId="0" applyFont="1" applyAlignment="1">
      <alignment horizontal="left"/>
    </xf>
    <xf numFmtId="0" fontId="16" fillId="5" borderId="0" xfId="0" applyFont="1" applyFill="1" applyAlignment="1">
      <alignment horizontal="center" vertical="center"/>
    </xf>
    <xf numFmtId="0" fontId="18" fillId="0" borderId="7" xfId="0" applyFont="1" applyBorder="1" applyAlignment="1">
      <alignment horizontal="center" vertical="center" wrapText="1"/>
    </xf>
    <xf numFmtId="0" fontId="0" fillId="20" borderId="7" xfId="0" applyFill="1" applyBorder="1" applyAlignment="1">
      <alignment horizontal="center" vertical="center" wrapText="1"/>
    </xf>
    <xf numFmtId="0" fontId="16" fillId="16" borderId="7" xfId="0" applyFont="1" applyFill="1" applyBorder="1" applyAlignment="1" applyProtection="1">
      <alignment horizontal="left" vertical="center" wrapText="1"/>
      <protection locked="0"/>
    </xf>
    <xf numFmtId="0" fontId="3" fillId="16" borderId="7" xfId="0" applyFont="1" applyFill="1" applyBorder="1" applyAlignment="1" applyProtection="1">
      <alignment horizontal="center" vertical="center"/>
      <protection locked="0"/>
    </xf>
    <xf numFmtId="0" fontId="6" fillId="16" borderId="7" xfId="0" applyFont="1" applyFill="1" applyBorder="1" applyAlignment="1">
      <alignment horizontal="center" vertical="center"/>
    </xf>
    <xf numFmtId="0" fontId="0" fillId="16" borderId="7" xfId="0" applyFill="1" applyBorder="1" applyAlignment="1">
      <alignment horizontal="center" vertical="center" wrapText="1"/>
    </xf>
    <xf numFmtId="0" fontId="5" fillId="16" borderId="7" xfId="0" applyFont="1" applyFill="1" applyBorder="1" applyAlignment="1" applyProtection="1">
      <alignment horizontal="center" vertical="center" wrapText="1"/>
      <protection locked="0"/>
    </xf>
    <xf numFmtId="0" fontId="3" fillId="16" borderId="7" xfId="0" applyFont="1" applyFill="1" applyBorder="1" applyAlignment="1" applyProtection="1">
      <alignment horizontal="left" vertical="center"/>
      <protection locked="0"/>
    </xf>
    <xf numFmtId="0" fontId="6" fillId="15" borderId="7" xfId="0" applyFont="1" applyFill="1" applyBorder="1" applyAlignment="1">
      <alignment horizontal="center" vertical="center"/>
    </xf>
    <xf numFmtId="0" fontId="0" fillId="15" borderId="7" xfId="0" applyFill="1" applyBorder="1" applyAlignment="1">
      <alignment horizontal="center" vertical="center" wrapText="1"/>
    </xf>
    <xf numFmtId="0" fontId="5" fillId="15" borderId="7" xfId="0" applyFont="1" applyFill="1" applyBorder="1" applyAlignment="1" applyProtection="1">
      <alignment horizontal="center" vertical="center" wrapText="1"/>
      <protection locked="0"/>
    </xf>
    <xf numFmtId="0" fontId="0" fillId="16" borderId="7" xfId="0" applyFill="1" applyBorder="1" applyAlignment="1">
      <alignment horizontal="center" vertical="center"/>
    </xf>
    <xf numFmtId="0" fontId="2" fillId="16" borderId="20" xfId="0" applyFont="1" applyFill="1" applyBorder="1" applyAlignment="1">
      <alignment horizontal="center" vertical="center" wrapText="1"/>
    </xf>
    <xf numFmtId="0" fontId="3" fillId="16" borderId="20" xfId="0" applyFont="1" applyFill="1" applyBorder="1" applyAlignment="1">
      <alignment horizontal="center" vertical="center" wrapText="1"/>
    </xf>
    <xf numFmtId="0" fontId="16" fillId="6" borderId="7" xfId="0" applyFont="1" applyFill="1" applyBorder="1" applyAlignment="1" applyProtection="1">
      <alignment horizontal="center" vertical="center" wrapText="1"/>
      <protection locked="0"/>
    </xf>
    <xf numFmtId="0" fontId="43" fillId="26" borderId="7" xfId="0" applyFont="1" applyFill="1" applyBorder="1" applyAlignment="1" applyProtection="1">
      <alignment horizontal="left" vertical="center" wrapText="1"/>
      <protection locked="0"/>
    </xf>
    <xf numFmtId="0" fontId="3" fillId="25" borderId="7" xfId="0" applyFont="1" applyFill="1" applyBorder="1" applyAlignment="1" applyProtection="1">
      <alignment horizontal="left" vertical="center"/>
      <protection locked="0"/>
    </xf>
    <xf numFmtId="0" fontId="11" fillId="16" borderId="7" xfId="0" applyFont="1" applyFill="1" applyBorder="1" applyAlignment="1" applyProtection="1">
      <alignment horizontal="center" vertical="center"/>
      <protection locked="0"/>
    </xf>
    <xf numFmtId="0" fontId="0" fillId="25" borderId="7" xfId="0" applyFill="1" applyBorder="1" applyAlignment="1">
      <alignment horizontal="center" vertical="center" wrapText="1"/>
    </xf>
    <xf numFmtId="0" fontId="3" fillId="18" borderId="7" xfId="0" applyFont="1" applyFill="1" applyBorder="1" applyAlignment="1" applyProtection="1">
      <alignment horizontal="left" vertical="center"/>
      <protection locked="0"/>
    </xf>
    <xf numFmtId="0" fontId="2" fillId="16" borderId="7" xfId="0" applyFont="1" applyFill="1" applyBorder="1" applyAlignment="1">
      <alignment horizontal="center" vertical="center" wrapText="1"/>
    </xf>
    <xf numFmtId="0" fontId="3" fillId="16" borderId="7" xfId="0" applyFont="1" applyFill="1" applyBorder="1" applyAlignment="1">
      <alignment horizontal="center" vertical="center" wrapText="1"/>
    </xf>
    <xf numFmtId="0" fontId="16" fillId="16" borderId="7" xfId="0" applyFont="1" applyFill="1" applyBorder="1" applyAlignment="1" applyProtection="1">
      <alignment horizontal="center" vertical="center" wrapText="1"/>
      <protection locked="0"/>
    </xf>
    <xf numFmtId="0" fontId="3" fillId="16" borderId="7" xfId="0" applyFont="1" applyFill="1" applyBorder="1" applyAlignment="1" applyProtection="1">
      <alignment horizontal="center" vertical="center" wrapText="1"/>
      <protection locked="0"/>
    </xf>
    <xf numFmtId="0" fontId="3" fillId="15" borderId="7" xfId="0" applyFont="1" applyFill="1" applyBorder="1" applyAlignment="1" applyProtection="1">
      <alignment horizontal="left" vertical="center" wrapText="1"/>
      <protection locked="0"/>
    </xf>
    <xf numFmtId="0" fontId="24" fillId="6" borderId="7" xfId="0" applyFont="1" applyFill="1" applyBorder="1" applyAlignment="1" applyProtection="1">
      <alignment horizontal="center" vertical="center"/>
      <protection locked="0"/>
    </xf>
    <xf numFmtId="0" fontId="16" fillId="6" borderId="7" xfId="0" applyFont="1" applyFill="1" applyBorder="1" applyAlignment="1" applyProtection="1">
      <alignment horizontal="center" vertical="center"/>
      <protection locked="0"/>
    </xf>
    <xf numFmtId="0" fontId="24" fillId="16" borderId="7" xfId="0" applyFont="1" applyFill="1" applyBorder="1" applyAlignment="1" applyProtection="1">
      <alignment horizontal="center" vertical="center"/>
      <protection locked="0"/>
    </xf>
    <xf numFmtId="0" fontId="43" fillId="25" borderId="7" xfId="0" applyFont="1" applyFill="1" applyBorder="1" applyAlignment="1" applyProtection="1">
      <alignment horizontal="left" vertical="center" wrapText="1"/>
      <protection locked="0"/>
    </xf>
    <xf numFmtId="0" fontId="16" fillId="16" borderId="7" xfId="0" applyFont="1" applyFill="1" applyBorder="1" applyAlignment="1" applyProtection="1">
      <alignment horizontal="center" vertical="center"/>
      <protection locked="0"/>
    </xf>
    <xf numFmtId="0" fontId="3" fillId="23" borderId="7" xfId="0" applyFont="1" applyFill="1" applyBorder="1" applyAlignment="1" applyProtection="1">
      <alignment horizontal="center" vertical="center"/>
      <protection locked="0"/>
    </xf>
    <xf numFmtId="0" fontId="16" fillId="15" borderId="7" xfId="0" applyFont="1" applyFill="1" applyBorder="1" applyAlignment="1" applyProtection="1">
      <alignment horizontal="center" vertical="center" wrapText="1"/>
      <protection locked="0"/>
    </xf>
    <xf numFmtId="0" fontId="3" fillId="18" borderId="7" xfId="0" applyFont="1" applyFill="1" applyBorder="1" applyAlignment="1" applyProtection="1">
      <alignment horizontal="left" vertical="center" wrapText="1"/>
      <protection locked="0"/>
    </xf>
    <xf numFmtId="0" fontId="3" fillId="26" borderId="7" xfId="0" applyFont="1" applyFill="1" applyBorder="1" applyAlignment="1" applyProtection="1">
      <alignment horizontal="left" vertical="center"/>
      <protection locked="0"/>
    </xf>
    <xf numFmtId="0" fontId="3" fillId="16" borderId="7" xfId="0" applyFont="1" applyFill="1" applyBorder="1" applyAlignment="1" applyProtection="1">
      <alignment horizontal="left" vertical="center" wrapText="1"/>
      <protection locked="0"/>
    </xf>
    <xf numFmtId="0" fontId="16" fillId="15" borderId="7" xfId="0" applyFont="1" applyFill="1" applyBorder="1" applyAlignment="1" applyProtection="1">
      <alignment horizontal="center" vertical="center"/>
      <protection locked="0"/>
    </xf>
    <xf numFmtId="0" fontId="16" fillId="25" borderId="7" xfId="0" applyFont="1" applyFill="1" applyBorder="1" applyAlignment="1" applyProtection="1">
      <alignment horizontal="left" vertical="center" wrapText="1"/>
      <protection locked="0"/>
    </xf>
    <xf numFmtId="0" fontId="5" fillId="15" borderId="7" xfId="0" applyFont="1" applyFill="1" applyBorder="1" applyAlignment="1" applyProtection="1">
      <alignment horizontal="left" vertical="center" wrapText="1"/>
      <protection locked="0"/>
    </xf>
    <xf numFmtId="0" fontId="0" fillId="15" borderId="7" xfId="0" applyFill="1" applyBorder="1" applyAlignment="1">
      <alignment horizontal="left" vertical="center" wrapText="1"/>
    </xf>
    <xf numFmtId="0" fontId="21" fillId="16" borderId="7" xfId="0" applyFont="1" applyFill="1" applyBorder="1" applyAlignment="1" applyProtection="1">
      <alignment horizontal="left" vertical="center" wrapText="1"/>
      <protection locked="0"/>
    </xf>
    <xf numFmtId="3" fontId="3" fillId="27" borderId="8" xfId="0" applyNumberFormat="1" applyFont="1" applyFill="1" applyBorder="1" applyAlignment="1">
      <alignment horizontal="center" vertical="center" wrapText="1"/>
    </xf>
    <xf numFmtId="0" fontId="0" fillId="23" borderId="7" xfId="0" applyFill="1" applyBorder="1" applyAlignment="1">
      <alignment horizontal="center" vertical="center" wrapText="1"/>
    </xf>
    <xf numFmtId="0" fontId="0" fillId="20" borderId="0" xfId="0" applyFill="1" applyBorder="1" applyAlignment="1">
      <alignment vertical="center" wrapText="1"/>
    </xf>
    <xf numFmtId="0" fontId="0" fillId="20" borderId="0" xfId="0" applyFill="1" applyBorder="1" applyAlignment="1">
      <alignment wrapText="1"/>
    </xf>
    <xf numFmtId="0" fontId="8" fillId="20" borderId="0" xfId="0" applyFont="1" applyFill="1" applyBorder="1" applyAlignment="1">
      <alignment horizontal="center" vertical="center" wrapText="1"/>
    </xf>
    <xf numFmtId="0" fontId="11" fillId="11" borderId="48" xfId="0" applyFont="1" applyFill="1" applyBorder="1" applyAlignment="1">
      <alignment horizontal="center" vertical="center" wrapText="1"/>
    </xf>
    <xf numFmtId="0" fontId="9" fillId="20" borderId="0" xfId="0" applyFont="1" applyFill="1" applyBorder="1" applyAlignment="1">
      <alignment horizontal="center" vertical="center" wrapText="1"/>
    </xf>
    <xf numFmtId="0" fontId="9" fillId="20" borderId="0" xfId="0" applyFont="1" applyFill="1" applyBorder="1" applyAlignment="1">
      <alignment horizontal="center" vertical="center"/>
    </xf>
    <xf numFmtId="0" fontId="9" fillId="3" borderId="0" xfId="0" applyFont="1" applyFill="1" applyBorder="1" applyAlignment="1">
      <alignment horizontal="left" vertical="center"/>
    </xf>
    <xf numFmtId="0" fontId="9" fillId="3" borderId="9" xfId="0" applyFont="1" applyFill="1" applyBorder="1" applyAlignment="1">
      <alignment horizontal="center" vertical="center" wrapText="1"/>
    </xf>
    <xf numFmtId="0" fontId="0" fillId="20" borderId="7" xfId="0" applyFill="1" applyBorder="1" applyAlignment="1">
      <alignment horizontal="left" vertical="center" wrapText="1"/>
    </xf>
    <xf numFmtId="0" fontId="0" fillId="20" borderId="7" xfId="0" applyFill="1" applyBorder="1"/>
    <xf numFmtId="0" fontId="45" fillId="15" borderId="7" xfId="0" applyFont="1" applyFill="1" applyBorder="1" applyAlignment="1" applyProtection="1">
      <alignment vertical="center" wrapText="1"/>
      <protection locked="0"/>
    </xf>
    <xf numFmtId="0" fontId="48" fillId="28" borderId="7" xfId="0" applyFont="1" applyFill="1" applyBorder="1" applyAlignment="1">
      <alignment horizontal="center" vertical="center"/>
    </xf>
    <xf numFmtId="0" fontId="45" fillId="30" borderId="49" xfId="0" applyFont="1" applyFill="1" applyBorder="1" applyAlignment="1" applyProtection="1">
      <alignment horizontal="left" vertical="center" wrapText="1"/>
      <protection locked="0"/>
    </xf>
    <xf numFmtId="0" fontId="16" fillId="24" borderId="7" xfId="0" applyFont="1" applyFill="1" applyBorder="1" applyAlignment="1">
      <alignment horizontal="left" vertical="center" wrapText="1"/>
    </xf>
    <xf numFmtId="0" fontId="16" fillId="9" borderId="7" xfId="0" applyFont="1" applyFill="1" applyBorder="1" applyAlignment="1">
      <alignment horizontal="left" vertical="center" wrapText="1"/>
    </xf>
    <xf numFmtId="0" fontId="16" fillId="15" borderId="7" xfId="0" applyFont="1" applyFill="1" applyBorder="1" applyAlignment="1" applyProtection="1">
      <alignment horizontal="left" vertical="center" wrapText="1"/>
      <protection locked="0"/>
    </xf>
    <xf numFmtId="0" fontId="35" fillId="0" borderId="7" xfId="1" applyFont="1" applyBorder="1" applyAlignment="1" applyProtection="1">
      <alignment horizontal="left" vertical="center" wrapText="1"/>
    </xf>
    <xf numFmtId="0" fontId="16" fillId="32" borderId="7" xfId="0" applyFont="1" applyFill="1" applyBorder="1" applyAlignment="1" applyProtection="1">
      <alignment horizontal="left" vertical="center" wrapText="1"/>
      <protection locked="0"/>
    </xf>
    <xf numFmtId="0" fontId="36" fillId="0" borderId="7" xfId="1" applyFont="1" applyBorder="1" applyAlignment="1" applyProtection="1">
      <alignment vertical="center" wrapText="1"/>
    </xf>
    <xf numFmtId="0" fontId="36" fillId="0" borderId="7" xfId="0" applyFont="1" applyBorder="1" applyAlignment="1">
      <alignment horizontal="left" vertical="center" wrapText="1"/>
    </xf>
    <xf numFmtId="0" fontId="0" fillId="0" borderId="7" xfId="0" applyFont="1" applyBorder="1" applyAlignment="1">
      <alignment horizontal="center" vertical="center"/>
    </xf>
    <xf numFmtId="0" fontId="5" fillId="3" borderId="51" xfId="0" applyFont="1" applyFill="1" applyBorder="1" applyAlignment="1">
      <alignment horizontal="right" vertical="center" wrapText="1"/>
    </xf>
    <xf numFmtId="0" fontId="5" fillId="3" borderId="52" xfId="0" applyFont="1" applyFill="1" applyBorder="1" applyAlignment="1">
      <alignment horizontal="right" vertical="center"/>
    </xf>
    <xf numFmtId="0" fontId="5" fillId="3" borderId="52" xfId="0" applyFont="1" applyFill="1" applyBorder="1" applyAlignment="1">
      <alignment horizontal="right" vertical="center" wrapText="1"/>
    </xf>
    <xf numFmtId="0" fontId="14" fillId="3" borderId="52" xfId="0" applyFont="1" applyFill="1" applyBorder="1" applyAlignment="1">
      <alignment horizontal="right" vertical="center" wrapText="1"/>
    </xf>
    <xf numFmtId="0" fontId="0" fillId="0" borderId="53" xfId="0" applyBorder="1" applyAlignment="1">
      <alignment horizontal="center" vertical="center" wrapText="1"/>
    </xf>
    <xf numFmtId="0" fontId="16" fillId="5" borderId="7" xfId="0" applyFont="1" applyFill="1" applyBorder="1" applyAlignment="1" applyProtection="1">
      <alignment horizontal="center" vertical="center"/>
      <protection locked="0"/>
    </xf>
    <xf numFmtId="0" fontId="0" fillId="0" borderId="0" xfId="0" applyFill="1" applyAlignment="1">
      <alignment vertical="top"/>
    </xf>
    <xf numFmtId="0" fontId="50" fillId="34" borderId="0" xfId="0" applyFont="1" applyFill="1" applyBorder="1" applyAlignment="1" applyProtection="1">
      <alignment horizontal="left" vertical="center"/>
      <protection locked="0"/>
    </xf>
    <xf numFmtId="0" fontId="47" fillId="34" borderId="0" xfId="0" applyFont="1" applyFill="1" applyBorder="1" applyAlignment="1" applyProtection="1">
      <alignment horizontal="left" vertical="center"/>
      <protection locked="0"/>
    </xf>
    <xf numFmtId="0" fontId="5" fillId="3" borderId="60" xfId="0" applyFont="1" applyFill="1" applyBorder="1" applyAlignment="1">
      <alignment horizontal="center" vertical="center"/>
    </xf>
    <xf numFmtId="0" fontId="5" fillId="3" borderId="61" xfId="0" applyFont="1" applyFill="1" applyBorder="1" applyAlignment="1">
      <alignment horizontal="center" vertical="center" wrapText="1"/>
    </xf>
    <xf numFmtId="0" fontId="13" fillId="3" borderId="0" xfId="0" applyFont="1" applyFill="1" applyBorder="1" applyAlignment="1">
      <alignment horizontal="center" wrapText="1"/>
    </xf>
    <xf numFmtId="0" fontId="5" fillId="3" borderId="62" xfId="0" applyFont="1" applyFill="1" applyBorder="1" applyAlignment="1">
      <alignment horizontal="center" vertical="center"/>
    </xf>
    <xf numFmtId="0" fontId="5" fillId="3" borderId="63" xfId="0" applyFont="1" applyFill="1" applyBorder="1" applyAlignment="1">
      <alignment horizontal="center" vertical="center"/>
    </xf>
    <xf numFmtId="0" fontId="5" fillId="3" borderId="64" xfId="0" applyFont="1" applyFill="1" applyBorder="1" applyAlignment="1">
      <alignment horizontal="center" vertical="center"/>
    </xf>
    <xf numFmtId="0" fontId="53" fillId="35" borderId="0" xfId="0" applyFont="1" applyFill="1" applyAlignment="1" applyProtection="1">
      <alignment horizontal="left" vertical="center" wrapText="1"/>
      <protection locked="0"/>
    </xf>
    <xf numFmtId="0" fontId="0" fillId="0" borderId="0" xfId="0" applyAlignment="1">
      <alignment vertical="center" wrapText="1"/>
    </xf>
    <xf numFmtId="0" fontId="0" fillId="6" borderId="21" xfId="0" applyFill="1" applyBorder="1" applyAlignment="1">
      <alignment horizontal="center" vertical="center" wrapText="1"/>
    </xf>
    <xf numFmtId="0" fontId="18" fillId="15" borderId="7" xfId="0" applyFont="1" applyFill="1" applyBorder="1" applyAlignment="1">
      <alignment horizontal="center" vertical="center" wrapText="1"/>
    </xf>
    <xf numFmtId="0" fontId="0" fillId="15" borderId="23" xfId="0" applyFill="1" applyBorder="1" applyAlignment="1">
      <alignment horizontal="center" vertical="center" wrapText="1"/>
    </xf>
    <xf numFmtId="0" fontId="16" fillId="17" borderId="7" xfId="0" applyFont="1" applyFill="1" applyBorder="1" applyAlignment="1">
      <alignment horizontal="center" vertical="center" wrapText="1"/>
    </xf>
    <xf numFmtId="0" fontId="0" fillId="24" borderId="7" xfId="0" applyFill="1" applyBorder="1" applyAlignment="1">
      <alignment horizontal="left" vertical="center" wrapText="1"/>
    </xf>
    <xf numFmtId="0" fontId="16" fillId="5" borderId="7" xfId="0" applyFont="1" applyFill="1" applyBorder="1" applyAlignment="1">
      <alignment horizontal="center" vertical="center" wrapText="1"/>
    </xf>
    <xf numFmtId="0" fontId="59" fillId="36" borderId="0" xfId="0" applyFont="1" applyFill="1" applyAlignment="1">
      <alignment horizontal="center" vertical="center" wrapText="1"/>
    </xf>
    <xf numFmtId="0" fontId="16" fillId="36" borderId="0" xfId="0" applyFont="1" applyFill="1" applyAlignment="1">
      <alignment horizontal="center" vertical="center"/>
    </xf>
    <xf numFmtId="0" fontId="60" fillId="0" borderId="23" xfId="0" applyFont="1" applyBorder="1" applyAlignment="1">
      <alignment horizontal="center" vertical="center" wrapText="1"/>
    </xf>
    <xf numFmtId="0" fontId="61" fillId="0" borderId="22" xfId="0" applyFont="1" applyBorder="1" applyAlignment="1">
      <alignment horizontal="left" vertical="center" wrapText="1"/>
    </xf>
    <xf numFmtId="0" fontId="61" fillId="33" borderId="7" xfId="0" applyFont="1" applyFill="1" applyBorder="1" applyAlignment="1">
      <alignment vertical="center" wrapText="1"/>
    </xf>
    <xf numFmtId="0" fontId="62" fillId="33" borderId="56" xfId="0" applyFont="1" applyFill="1" applyBorder="1" applyAlignment="1">
      <alignment horizontal="center" vertical="center" wrapText="1"/>
    </xf>
    <xf numFmtId="0" fontId="61" fillId="0" borderId="9" xfId="0" applyFont="1" applyBorder="1" applyAlignment="1">
      <alignment horizontal="left" vertical="center" wrapText="1"/>
    </xf>
    <xf numFmtId="0" fontId="61" fillId="16" borderId="7" xfId="0" applyFont="1" applyFill="1" applyBorder="1" applyAlignment="1">
      <alignment vertical="center" wrapText="1"/>
    </xf>
    <xf numFmtId="0" fontId="62" fillId="16" borderId="56" xfId="0" applyFont="1" applyFill="1" applyBorder="1" applyAlignment="1">
      <alignment horizontal="center" vertical="center" wrapText="1"/>
    </xf>
    <xf numFmtId="0" fontId="60" fillId="0" borderId="37" xfId="0" applyFont="1" applyBorder="1" applyAlignment="1">
      <alignment horizontal="center" vertical="center" wrapText="1"/>
    </xf>
    <xf numFmtId="0" fontId="61" fillId="0" borderId="7" xfId="0" applyFont="1" applyBorder="1" applyAlignment="1">
      <alignment horizontal="left" vertical="center" wrapText="1"/>
    </xf>
    <xf numFmtId="0" fontId="61" fillId="33" borderId="21" xfId="0" applyFont="1" applyFill="1" applyBorder="1" applyAlignment="1">
      <alignment vertical="center" wrapText="1"/>
    </xf>
    <xf numFmtId="0" fontId="61" fillId="33" borderId="56" xfId="0" applyFont="1" applyFill="1" applyBorder="1" applyAlignment="1">
      <alignment horizontal="center" vertical="center"/>
    </xf>
    <xf numFmtId="0" fontId="61" fillId="0" borderId="37" xfId="0" applyFont="1" applyBorder="1" applyAlignment="1">
      <alignment horizontal="left" vertical="center" wrapText="1"/>
    </xf>
    <xf numFmtId="0" fontId="61" fillId="16" borderId="0" xfId="0" applyFont="1" applyFill="1" applyAlignment="1">
      <alignment vertical="center" wrapText="1"/>
    </xf>
    <xf numFmtId="0" fontId="61" fillId="16" borderId="56" xfId="0" applyFont="1" applyFill="1" applyBorder="1" applyAlignment="1">
      <alignment horizontal="center" vertical="center"/>
    </xf>
    <xf numFmtId="0" fontId="61" fillId="33" borderId="23" xfId="0" applyFont="1" applyFill="1" applyBorder="1" applyAlignment="1">
      <alignment vertical="center" wrapText="1"/>
    </xf>
    <xf numFmtId="0" fontId="61" fillId="33" borderId="21" xfId="0" applyFont="1" applyFill="1" applyBorder="1" applyAlignment="1">
      <alignment vertical="center"/>
    </xf>
    <xf numFmtId="0" fontId="61" fillId="16" borderId="21" xfId="0" applyFont="1" applyFill="1" applyBorder="1" applyAlignment="1">
      <alignment horizontal="left" vertical="center" wrapText="1"/>
    </xf>
    <xf numFmtId="0" fontId="61" fillId="33" borderId="22" xfId="0" applyFont="1" applyFill="1" applyBorder="1" applyAlignment="1">
      <alignment vertical="center" wrapText="1"/>
    </xf>
    <xf numFmtId="0" fontId="61" fillId="33" borderId="59" xfId="0" applyFont="1" applyFill="1" applyBorder="1" applyAlignment="1">
      <alignment horizontal="center" vertical="center"/>
    </xf>
    <xf numFmtId="0" fontId="61" fillId="16" borderId="21" xfId="0" applyFont="1" applyFill="1" applyBorder="1" applyAlignment="1">
      <alignment vertical="center" wrapText="1"/>
    </xf>
    <xf numFmtId="0" fontId="61" fillId="16" borderId="7" xfId="0" applyFont="1" applyFill="1" applyBorder="1" applyAlignment="1">
      <alignment horizontal="center" vertical="center"/>
    </xf>
    <xf numFmtId="0" fontId="61" fillId="33" borderId="7" xfId="0" applyFont="1" applyFill="1" applyBorder="1" applyAlignment="1">
      <alignment horizontal="center" vertical="center"/>
    </xf>
    <xf numFmtId="0" fontId="63" fillId="25" borderId="21" xfId="0" applyFont="1" applyFill="1" applyBorder="1" applyAlignment="1">
      <alignment vertical="center" wrapText="1"/>
    </xf>
    <xf numFmtId="0" fontId="63" fillId="25" borderId="7" xfId="0" applyFont="1" applyFill="1" applyBorder="1" applyAlignment="1">
      <alignment horizontal="center" vertical="center"/>
    </xf>
    <xf numFmtId="0" fontId="61" fillId="0" borderId="11" xfId="0" applyFont="1" applyBorder="1" applyAlignment="1">
      <alignment horizontal="left" vertical="center" wrapText="1"/>
    </xf>
    <xf numFmtId="0" fontId="16" fillId="18" borderId="7" xfId="0" applyFont="1" applyFill="1" applyBorder="1" applyAlignment="1" applyProtection="1">
      <alignment vertical="center" wrapText="1"/>
      <protection locked="0"/>
    </xf>
    <xf numFmtId="0" fontId="16" fillId="18" borderId="7" xfId="0" applyFont="1" applyFill="1" applyBorder="1" applyAlignment="1" applyProtection="1">
      <alignment horizontal="left" vertical="center" wrapText="1"/>
      <protection locked="0"/>
    </xf>
    <xf numFmtId="0" fontId="45" fillId="37" borderId="49" xfId="0" applyFont="1" applyFill="1" applyBorder="1" applyAlignment="1" applyProtection="1">
      <alignment horizontal="left" vertical="center" wrapText="1"/>
      <protection locked="0"/>
    </xf>
    <xf numFmtId="0" fontId="45" fillId="38" borderId="65" xfId="0" applyFont="1" applyFill="1" applyBorder="1" applyAlignment="1" applyProtection="1">
      <alignment horizontal="left" vertical="center" wrapText="1"/>
      <protection locked="0"/>
    </xf>
    <xf numFmtId="0" fontId="0" fillId="39" borderId="0" xfId="0" applyFill="1"/>
    <xf numFmtId="0" fontId="65" fillId="19" borderId="0" xfId="0" applyFont="1" applyFill="1" applyAlignment="1">
      <alignment horizontal="center"/>
    </xf>
    <xf numFmtId="0" fontId="66" fillId="40" borderId="66" xfId="0" applyFont="1" applyFill="1" applyBorder="1" applyAlignment="1">
      <alignment horizontal="center" vertical="center"/>
    </xf>
    <xf numFmtId="0" fontId="66" fillId="40" borderId="67" xfId="0" applyFont="1" applyFill="1" applyBorder="1" applyAlignment="1">
      <alignment horizontal="center" wrapText="1"/>
    </xf>
    <xf numFmtId="0" fontId="67" fillId="19" borderId="0" xfId="0" applyFont="1" applyFill="1" applyAlignment="1">
      <alignment horizontal="left" vertical="center"/>
    </xf>
    <xf numFmtId="0" fontId="66" fillId="19" borderId="0" xfId="0" applyFont="1" applyFill="1" applyAlignment="1">
      <alignment horizontal="right" vertical="center"/>
    </xf>
    <xf numFmtId="0" fontId="68" fillId="26" borderId="54" xfId="0" applyFont="1" applyFill="1" applyBorder="1" applyAlignment="1">
      <alignment horizontal="center" vertical="center" wrapText="1"/>
    </xf>
    <xf numFmtId="0" fontId="69" fillId="26" borderId="55" xfId="0" applyFont="1" applyFill="1" applyBorder="1" applyAlignment="1">
      <alignment vertical="center" wrapText="1"/>
    </xf>
    <xf numFmtId="0" fontId="0" fillId="41" borderId="7" xfId="0" applyFill="1" applyBorder="1" applyAlignment="1">
      <alignment horizontal="center" vertical="center"/>
    </xf>
    <xf numFmtId="0" fontId="68" fillId="42" borderId="68" xfId="0" applyFont="1" applyFill="1" applyBorder="1" applyAlignment="1">
      <alignment horizontal="center" vertical="center" wrapText="1"/>
    </xf>
    <xf numFmtId="0" fontId="69" fillId="42" borderId="11" xfId="0" applyFont="1" applyFill="1" applyBorder="1" applyAlignment="1">
      <alignment vertical="center" wrapText="1"/>
    </xf>
    <xf numFmtId="0" fontId="0" fillId="41" borderId="37" xfId="0" applyFill="1" applyBorder="1" applyAlignment="1">
      <alignment horizontal="center" vertical="center"/>
    </xf>
    <xf numFmtId="0" fontId="68" fillId="26" borderId="68" xfId="0" applyFont="1" applyFill="1" applyBorder="1" applyAlignment="1">
      <alignment horizontal="center" vertical="center" wrapText="1"/>
    </xf>
    <xf numFmtId="0" fontId="0" fillId="26" borderId="11" xfId="0" applyFill="1" applyBorder="1" applyAlignment="1">
      <alignment vertical="center" wrapText="1"/>
    </xf>
    <xf numFmtId="0" fontId="69" fillId="26" borderId="11" xfId="0" applyFont="1" applyFill="1" applyBorder="1" applyAlignment="1">
      <alignment vertical="center" wrapText="1"/>
    </xf>
    <xf numFmtId="0" fontId="0" fillId="0" borderId="37" xfId="0" applyBorder="1" applyAlignment="1">
      <alignment horizontal="center" vertical="center"/>
    </xf>
    <xf numFmtId="0" fontId="69" fillId="42" borderId="37" xfId="0" applyFont="1" applyFill="1" applyBorder="1" applyAlignment="1">
      <alignment vertical="center" wrapText="1"/>
    </xf>
    <xf numFmtId="0" fontId="69" fillId="26" borderId="0" xfId="0" applyFont="1" applyFill="1" applyAlignment="1">
      <alignment vertical="center" wrapText="1"/>
    </xf>
    <xf numFmtId="0" fontId="69" fillId="42" borderId="7" xfId="0" applyFont="1" applyFill="1" applyBorder="1" applyAlignment="1">
      <alignment vertical="center" wrapText="1"/>
    </xf>
    <xf numFmtId="0" fontId="69" fillId="26" borderId="37" xfId="0" applyFont="1" applyFill="1" applyBorder="1" applyAlignment="1">
      <alignment vertical="center" wrapText="1"/>
    </xf>
    <xf numFmtId="0" fontId="69" fillId="42" borderId="68" xfId="0" applyFont="1" applyFill="1" applyBorder="1" applyAlignment="1">
      <alignment horizontal="center" vertical="center" wrapText="1"/>
    </xf>
    <xf numFmtId="0" fontId="69" fillId="42" borderId="0" xfId="0" applyFont="1" applyFill="1" applyAlignment="1">
      <alignment vertical="center" wrapText="1"/>
    </xf>
    <xf numFmtId="0" fontId="0" fillId="0" borderId="37" xfId="0" applyBorder="1"/>
    <xf numFmtId="0" fontId="0" fillId="26" borderId="68" xfId="0" applyFill="1" applyBorder="1" applyAlignment="1">
      <alignment horizontal="center" vertical="center"/>
    </xf>
    <xf numFmtId="0" fontId="69" fillId="26" borderId="68" xfId="0" applyFont="1" applyFill="1" applyBorder="1" applyAlignment="1">
      <alignment horizontal="center" vertical="center"/>
    </xf>
    <xf numFmtId="0" fontId="69" fillId="26" borderId="7" xfId="0" applyFont="1" applyFill="1" applyBorder="1" applyAlignment="1">
      <alignment vertical="center" wrapText="1"/>
    </xf>
    <xf numFmtId="0" fontId="69" fillId="42" borderId="68" xfId="0" applyFont="1" applyFill="1" applyBorder="1" applyAlignment="1">
      <alignment horizontal="center" vertical="center"/>
    </xf>
    <xf numFmtId="0" fontId="71" fillId="0" borderId="0" xfId="0" applyFont="1"/>
    <xf numFmtId="0" fontId="71" fillId="41" borderId="7" xfId="0" applyFont="1" applyFill="1" applyBorder="1" applyAlignment="1">
      <alignment vertical="center" wrapText="1"/>
    </xf>
    <xf numFmtId="0" fontId="0" fillId="19" borderId="0" xfId="0" applyFill="1"/>
    <xf numFmtId="0" fontId="66" fillId="19" borderId="0" xfId="0" applyFont="1" applyFill="1" applyAlignment="1">
      <alignment horizontal="center" vertical="center"/>
    </xf>
    <xf numFmtId="0" fontId="66" fillId="19" borderId="0" xfId="0" applyFont="1" applyFill="1" applyAlignment="1">
      <alignment horizontal="center" wrapText="1"/>
    </xf>
    <xf numFmtId="0" fontId="69" fillId="26" borderId="54" xfId="0" applyFont="1" applyFill="1" applyBorder="1" applyAlignment="1">
      <alignment horizontal="center" vertical="center"/>
    </xf>
    <xf numFmtId="0" fontId="69" fillId="26" borderId="55" xfId="0" applyFont="1" applyFill="1" applyBorder="1" applyAlignment="1">
      <alignment horizontal="left" vertical="center" wrapText="1"/>
    </xf>
    <xf numFmtId="0" fontId="0" fillId="43" borderId="37" xfId="0" applyFill="1" applyBorder="1" applyAlignment="1">
      <alignment horizontal="center" vertical="center"/>
    </xf>
    <xf numFmtId="0" fontId="69" fillId="42" borderId="23" xfId="0" applyFont="1" applyFill="1" applyBorder="1" applyAlignment="1">
      <alignment vertical="center" wrapText="1"/>
    </xf>
    <xf numFmtId="0" fontId="69" fillId="42" borderId="21" xfId="0" applyFont="1" applyFill="1" applyBorder="1" applyAlignment="1">
      <alignment vertical="center"/>
    </xf>
    <xf numFmtId="0" fontId="0" fillId="41" borderId="37" xfId="0" applyFill="1" applyBorder="1" applyAlignment="1">
      <alignment horizontal="center"/>
    </xf>
    <xf numFmtId="0" fontId="69" fillId="26" borderId="11" xfId="0" applyFont="1" applyFill="1" applyBorder="1" applyAlignment="1">
      <alignment horizontal="left" vertical="center" wrapText="1"/>
    </xf>
    <xf numFmtId="0" fontId="0" fillId="0" borderId="37" xfId="0" applyBorder="1" applyAlignment="1">
      <alignment horizontal="center"/>
    </xf>
    <xf numFmtId="0" fontId="68" fillId="26" borderId="68" xfId="0" applyFont="1" applyFill="1" applyBorder="1" applyAlignment="1">
      <alignment horizontal="center" vertical="center"/>
    </xf>
    <xf numFmtId="0" fontId="68" fillId="26" borderId="11" xfId="0" applyFont="1" applyFill="1" applyBorder="1" applyAlignment="1">
      <alignment vertical="center" wrapText="1"/>
    </xf>
    <xf numFmtId="0" fontId="69" fillId="42" borderId="21" xfId="0" applyFont="1" applyFill="1" applyBorder="1" applyAlignment="1">
      <alignment vertical="center" wrapText="1"/>
    </xf>
    <xf numFmtId="0" fontId="69" fillId="26" borderId="69" xfId="0" applyFont="1" applyFill="1" applyBorder="1" applyAlignment="1">
      <alignment horizontal="center" vertical="center"/>
    </xf>
    <xf numFmtId="0" fontId="69" fillId="26" borderId="70" xfId="0" applyFont="1" applyFill="1" applyBorder="1" applyAlignment="1">
      <alignment vertical="center" wrapText="1"/>
    </xf>
    <xf numFmtId="0" fontId="69" fillId="43" borderId="0" xfId="0" applyFont="1" applyFill="1" applyAlignment="1">
      <alignment horizontal="center" vertical="center"/>
    </xf>
    <xf numFmtId="0" fontId="69" fillId="43" borderId="0" xfId="0" applyFont="1" applyFill="1" applyAlignment="1">
      <alignment vertical="center" wrapText="1"/>
    </xf>
    <xf numFmtId="0" fontId="0" fillId="43" borderId="0" xfId="0" applyFill="1" applyAlignment="1">
      <alignment horizontal="center" vertical="center"/>
    </xf>
    <xf numFmtId="0" fontId="71" fillId="0" borderId="0" xfId="0" applyFont="1" applyAlignment="1">
      <alignment vertical="center"/>
    </xf>
    <xf numFmtId="0" fontId="66" fillId="40" borderId="66" xfId="0" applyFont="1" applyFill="1" applyBorder="1" applyAlignment="1">
      <alignment horizontal="center"/>
    </xf>
    <xf numFmtId="0" fontId="0" fillId="42" borderId="54" xfId="0" applyFill="1" applyBorder="1" applyAlignment="1">
      <alignment horizontal="center" vertical="center"/>
    </xf>
    <xf numFmtId="0" fontId="0" fillId="42" borderId="55" xfId="0" applyFill="1" applyBorder="1" applyAlignment="1">
      <alignment vertical="center" wrapText="1"/>
    </xf>
    <xf numFmtId="0" fontId="0" fillId="42" borderId="71" xfId="0" applyFill="1" applyBorder="1" applyAlignment="1">
      <alignment horizontal="center" vertical="center"/>
    </xf>
    <xf numFmtId="0" fontId="69" fillId="42" borderId="47" xfId="0" applyFont="1" applyFill="1" applyBorder="1" applyAlignment="1">
      <alignment horizontal="left" vertical="center" wrapText="1"/>
    </xf>
    <xf numFmtId="0" fontId="0" fillId="26" borderId="59" xfId="0" applyFill="1" applyBorder="1" applyAlignment="1">
      <alignment horizontal="center" vertical="center"/>
    </xf>
    <xf numFmtId="0" fontId="69" fillId="26" borderId="23" xfId="0" applyFont="1" applyFill="1" applyBorder="1" applyAlignment="1">
      <alignment horizontal="left" vertical="center" wrapText="1"/>
    </xf>
    <xf numFmtId="0" fontId="0" fillId="42" borderId="57" xfId="0" applyFill="1" applyBorder="1" applyAlignment="1">
      <alignment horizontal="center" vertical="center"/>
    </xf>
    <xf numFmtId="0" fontId="0" fillId="42" borderId="58" xfId="0" applyFill="1" applyBorder="1" applyAlignment="1">
      <alignment vertical="center" wrapText="1"/>
    </xf>
    <xf numFmtId="0" fontId="73" fillId="0" borderId="0" xfId="0" applyFont="1"/>
    <xf numFmtId="0" fontId="74" fillId="44" borderId="7" xfId="0" applyFont="1" applyFill="1" applyBorder="1" applyAlignment="1">
      <alignment horizontal="center" vertical="center"/>
    </xf>
    <xf numFmtId="0" fontId="58" fillId="0" borderId="37" xfId="0" applyFont="1" applyBorder="1" applyAlignment="1">
      <alignment horizontal="justify" vertical="center"/>
    </xf>
    <xf numFmtId="0" fontId="0" fillId="0" borderId="0" xfId="0"/>
    <xf numFmtId="0" fontId="0" fillId="0" borderId="7" xfId="0" applyBorder="1"/>
    <xf numFmtId="0" fontId="0" fillId="0" borderId="7" xfId="0" applyFill="1" applyBorder="1" applyAlignment="1">
      <alignment horizontal="center" vertical="center"/>
    </xf>
    <xf numFmtId="0" fontId="0" fillId="45" borderId="7" xfId="0" applyFill="1" applyBorder="1" applyAlignment="1">
      <alignment horizontal="center" vertical="center"/>
    </xf>
    <xf numFmtId="0" fontId="0" fillId="0" borderId="0" xfId="0"/>
    <xf numFmtId="0" fontId="0" fillId="2" borderId="7" xfId="0" applyFill="1" applyBorder="1" applyAlignment="1">
      <alignment horizontal="center" vertical="center" wrapText="1"/>
    </xf>
    <xf numFmtId="0" fontId="0" fillId="20" borderId="7" xfId="0" applyFill="1" applyBorder="1" applyAlignment="1">
      <alignment horizontal="center" vertical="center"/>
    </xf>
    <xf numFmtId="0" fontId="0" fillId="45" borderId="7" xfId="0" applyFill="1" applyBorder="1" applyAlignment="1">
      <alignment horizontal="center" vertical="center"/>
    </xf>
    <xf numFmtId="0" fontId="0" fillId="45" borderId="7" xfId="0" applyFill="1" applyBorder="1" applyAlignment="1">
      <alignment horizontal="center"/>
    </xf>
    <xf numFmtId="0" fontId="0" fillId="0" borderId="7" xfId="0" applyBorder="1" applyAlignment="1">
      <alignment horizontal="center"/>
    </xf>
    <xf numFmtId="0" fontId="0" fillId="20" borderId="0" xfId="0" applyFill="1" applyBorder="1" applyAlignment="1">
      <alignment horizontal="center" vertical="center"/>
    </xf>
    <xf numFmtId="0" fontId="60" fillId="0" borderId="23" xfId="0" applyFont="1" applyBorder="1" applyAlignment="1">
      <alignment horizontal="center" vertical="center" wrapText="1"/>
    </xf>
    <xf numFmtId="0" fontId="60" fillId="0" borderId="37" xfId="0" applyFont="1" applyBorder="1" applyAlignment="1">
      <alignment horizontal="center" vertical="center" wrapText="1"/>
    </xf>
    <xf numFmtId="0" fontId="60" fillId="0" borderId="47" xfId="0" applyFont="1" applyBorder="1" applyAlignment="1">
      <alignment horizontal="center" vertical="center" wrapText="1"/>
    </xf>
    <xf numFmtId="0" fontId="58" fillId="0" borderId="7" xfId="0" applyFont="1" applyBorder="1" applyAlignment="1">
      <alignment horizontal="justify" vertical="center"/>
    </xf>
    <xf numFmtId="0" fontId="0" fillId="20" borderId="0" xfId="0" applyFill="1" applyAlignment="1">
      <alignment wrapText="1"/>
    </xf>
    <xf numFmtId="0" fontId="0" fillId="20" borderId="7" xfId="0" applyFill="1" applyBorder="1" applyAlignment="1">
      <alignment wrapText="1"/>
    </xf>
    <xf numFmtId="3" fontId="3" fillId="46" borderId="8" xfId="0" applyNumberFormat="1" applyFont="1" applyFill="1" applyBorder="1" applyAlignment="1">
      <alignment horizontal="center" vertical="center" wrapText="1"/>
    </xf>
    <xf numFmtId="0" fontId="49" fillId="26" borderId="13" xfId="0" applyFont="1" applyFill="1" applyBorder="1" applyAlignment="1" applyProtection="1">
      <alignment horizontal="left" vertical="center" wrapText="1"/>
      <protection locked="0"/>
    </xf>
    <xf numFmtId="0" fontId="49" fillId="26" borderId="37" xfId="0" applyFont="1" applyFill="1" applyBorder="1" applyAlignment="1" applyProtection="1">
      <alignment horizontal="left" vertical="center" wrapText="1"/>
      <protection locked="0"/>
    </xf>
    <xf numFmtId="0" fontId="49" fillId="26" borderId="0" xfId="0" applyFont="1" applyFill="1" applyAlignment="1" applyProtection="1">
      <alignment horizontal="left" vertical="center" wrapText="1"/>
      <protection locked="0"/>
    </xf>
    <xf numFmtId="0" fontId="49" fillId="29" borderId="72" xfId="0" applyFont="1" applyFill="1" applyBorder="1" applyAlignment="1" applyProtection="1">
      <alignment horizontal="left" vertical="center" wrapText="1"/>
      <protection locked="0"/>
    </xf>
    <xf numFmtId="0" fontId="49" fillId="30" borderId="49" xfId="0" applyFont="1" applyFill="1" applyBorder="1" applyAlignment="1" applyProtection="1">
      <alignment horizontal="left" vertical="center" wrapText="1"/>
      <protection locked="0"/>
    </xf>
    <xf numFmtId="0" fontId="49" fillId="31" borderId="49" xfId="0" applyFont="1" applyFill="1" applyBorder="1" applyAlignment="1" applyProtection="1">
      <alignment horizontal="left" vertical="center" wrapText="1"/>
      <protection locked="0"/>
    </xf>
    <xf numFmtId="0" fontId="49" fillId="29" borderId="49" xfId="0" applyFont="1" applyFill="1" applyBorder="1" applyAlignment="1" applyProtection="1">
      <alignment horizontal="left" vertical="center" wrapText="1"/>
      <protection locked="0"/>
    </xf>
    <xf numFmtId="0" fontId="49" fillId="31" borderId="50" xfId="0" applyFont="1" applyFill="1" applyBorder="1" applyAlignment="1" applyProtection="1">
      <alignment horizontal="left" vertical="center" wrapText="1"/>
      <protection locked="0"/>
    </xf>
    <xf numFmtId="0" fontId="49" fillId="26" borderId="37" xfId="0" applyFont="1" applyFill="1" applyBorder="1" applyAlignment="1">
      <alignment vertical="center" wrapText="1"/>
    </xf>
    <xf numFmtId="0" fontId="3" fillId="6" borderId="7" xfId="0" applyFont="1" applyFill="1" applyBorder="1" applyAlignment="1" applyProtection="1">
      <alignment horizontal="left" wrapText="1"/>
      <protection locked="0"/>
    </xf>
    <xf numFmtId="0" fontId="0" fillId="29" borderId="7" xfId="0" applyFill="1" applyBorder="1" applyAlignment="1">
      <alignment horizontal="center" vertical="center" wrapText="1"/>
    </xf>
    <xf numFmtId="0" fontId="27" fillId="0" borderId="0" xfId="0" applyFont="1" applyAlignment="1">
      <alignment horizontal="left"/>
    </xf>
    <xf numFmtId="0" fontId="76" fillId="0" borderId="7" xfId="0" applyFont="1" applyBorder="1" applyAlignment="1">
      <alignment wrapText="1"/>
    </xf>
    <xf numFmtId="0" fontId="3" fillId="25" borderId="7" xfId="0" applyFont="1" applyFill="1" applyBorder="1" applyAlignment="1" applyProtection="1">
      <alignment horizontal="left" vertical="center" wrapText="1"/>
      <protection locked="0"/>
    </xf>
    <xf numFmtId="0" fontId="33" fillId="0" borderId="0" xfId="1" applyAlignment="1" applyProtection="1">
      <alignment vertical="center"/>
    </xf>
    <xf numFmtId="0" fontId="33" fillId="0" borderId="0" xfId="1" applyAlignment="1" applyProtection="1"/>
    <xf numFmtId="0" fontId="5" fillId="3" borderId="5" xfId="0" applyFont="1" applyFill="1" applyBorder="1" applyAlignment="1">
      <alignment horizontal="center" vertical="center"/>
    </xf>
    <xf numFmtId="0" fontId="75" fillId="35" borderId="18" xfId="0" applyFont="1" applyFill="1" applyBorder="1" applyAlignment="1" applyProtection="1">
      <alignment horizontal="left" vertical="center" wrapText="1"/>
      <protection locked="0"/>
    </xf>
    <xf numFmtId="0" fontId="14" fillId="35" borderId="0" xfId="0" applyFont="1" applyFill="1" applyBorder="1" applyAlignment="1" applyProtection="1">
      <alignment horizontal="left" vertical="center" wrapText="1"/>
      <protection locked="0"/>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56" fillId="35" borderId="18" xfId="0" applyFont="1" applyFill="1" applyBorder="1" applyAlignment="1" applyProtection="1">
      <alignment horizontal="left" vertical="center" wrapText="1"/>
      <protection locked="0"/>
    </xf>
    <xf numFmtId="0" fontId="31" fillId="14" borderId="35" xfId="0" applyFont="1" applyFill="1" applyBorder="1" applyAlignment="1">
      <alignment horizontal="center"/>
    </xf>
    <xf numFmtId="0" fontId="31" fillId="14" borderId="1" xfId="0" applyFont="1" applyFill="1" applyBorder="1" applyAlignment="1">
      <alignment horizontal="center"/>
    </xf>
    <xf numFmtId="0" fontId="39" fillId="21" borderId="38" xfId="0" applyFont="1" applyFill="1" applyBorder="1" applyAlignment="1">
      <alignment horizontal="center" wrapText="1"/>
    </xf>
    <xf numFmtId="0" fontId="39" fillId="21" borderId="39" xfId="0" applyFont="1" applyFill="1" applyBorder="1" applyAlignment="1">
      <alignment horizontal="center" wrapText="1"/>
    </xf>
    <xf numFmtId="0" fontId="39" fillId="21" borderId="40" xfId="0" applyFont="1" applyFill="1" applyBorder="1" applyAlignment="1">
      <alignment horizontal="center" wrapText="1"/>
    </xf>
    <xf numFmtId="0" fontId="40" fillId="21" borderId="41" xfId="0" applyFont="1" applyFill="1" applyBorder="1" applyAlignment="1">
      <alignment horizontal="center"/>
    </xf>
    <xf numFmtId="0" fontId="40" fillId="21" borderId="42" xfId="0" applyFont="1" applyFill="1" applyBorder="1" applyAlignment="1">
      <alignment horizontal="center"/>
    </xf>
    <xf numFmtId="0" fontId="40" fillId="21" borderId="43" xfId="0" applyFont="1" applyFill="1" applyBorder="1" applyAlignment="1">
      <alignment horizontal="center"/>
    </xf>
    <xf numFmtId="0" fontId="41" fillId="0" borderId="23" xfId="0" applyFont="1" applyBorder="1" applyAlignment="1">
      <alignment horizontal="center" vertical="center" wrapText="1"/>
    </xf>
    <xf numFmtId="0" fontId="41" fillId="0" borderId="7" xfId="0" applyFont="1" applyBorder="1" applyAlignment="1">
      <alignment horizontal="center" vertical="center" wrapText="1"/>
    </xf>
    <xf numFmtId="0" fontId="26" fillId="40" borderId="0" xfId="0" applyFont="1" applyFill="1" applyAlignment="1" applyProtection="1">
      <alignment horizontal="left" vertical="center"/>
      <protection locked="0"/>
    </xf>
    <xf numFmtId="0" fontId="43" fillId="26" borderId="21" xfId="0" applyFont="1" applyFill="1" applyBorder="1" applyAlignment="1" applyProtection="1">
      <alignment horizontal="left" vertical="center" wrapText="1"/>
      <protection locked="0"/>
    </xf>
    <xf numFmtId="0" fontId="78" fillId="26" borderId="21" xfId="0" applyFont="1" applyFill="1" applyBorder="1" applyAlignment="1" applyProtection="1">
      <alignment horizontal="center" vertical="center"/>
      <protection locked="0"/>
    </xf>
    <xf numFmtId="0" fontId="3" fillId="26" borderId="21" xfId="0" applyFont="1" applyFill="1" applyBorder="1" applyAlignment="1" applyProtection="1">
      <alignment horizontal="center" vertical="center"/>
      <protection locked="0"/>
    </xf>
    <xf numFmtId="0" fontId="0" fillId="25" borderId="7" xfId="0" applyFill="1" applyBorder="1" applyAlignment="1">
      <alignment horizontal="center" vertical="center"/>
    </xf>
    <xf numFmtId="0" fontId="0" fillId="25" borderId="7" xfId="0" applyFont="1" applyFill="1" applyBorder="1" applyAlignment="1">
      <alignment horizontal="center" vertical="center" wrapText="1"/>
    </xf>
    <xf numFmtId="0" fontId="16" fillId="31" borderId="50" xfId="0" applyFont="1" applyFill="1" applyBorder="1" applyAlignment="1" applyProtection="1">
      <alignment horizontal="left" vertical="center" wrapText="1"/>
      <protection locked="0"/>
    </xf>
    <xf numFmtId="0" fontId="80" fillId="18" borderId="7" xfId="0" applyFont="1" applyFill="1" applyBorder="1" applyAlignment="1" applyProtection="1">
      <alignment vertical="center" wrapText="1"/>
      <protection locked="0"/>
    </xf>
  </cellXfs>
  <cellStyles count="2">
    <cellStyle name="Hiperłącze" xfId="1" builtinId="8"/>
    <cellStyle name="Normalny" xfId="0" builtinId="0"/>
  </cellStyles>
  <dxfs count="153">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ill>
        <patternFill>
          <bgColor indexed="11"/>
        </patternFill>
      </fill>
    </dxf>
    <dxf>
      <fill>
        <patternFill>
          <bgColor indexed="11"/>
        </patternFill>
      </fill>
    </dxf>
    <dxf>
      <fill>
        <patternFill>
          <bgColor indexed="11"/>
        </patternFill>
      </fill>
    </dxf>
    <dxf>
      <font>
        <b val="0"/>
        <i val="0"/>
        <condense val="0"/>
        <extend val="0"/>
      </font>
      <fill>
        <patternFill>
          <bgColor indexed="10"/>
        </patternFill>
      </fill>
    </dxf>
    <dxf>
      <font>
        <b val="0"/>
        <i val="0"/>
        <condense val="0"/>
        <extend val="0"/>
      </font>
      <fill>
        <patternFill>
          <bgColor indexed="10"/>
        </patternFill>
      </fill>
    </dxf>
    <dxf>
      <font>
        <b val="0"/>
        <i val="0"/>
        <condense val="0"/>
        <extend val="0"/>
      </font>
      <fill>
        <patternFill>
          <bgColor indexed="10"/>
        </patternFill>
      </fill>
    </dxf>
    <dxf>
      <fill>
        <patternFill>
          <bgColor rgb="FF00FF00"/>
        </patternFill>
      </fill>
    </dxf>
    <dxf>
      <fill>
        <patternFill>
          <bgColor indexed="11"/>
        </patternFill>
      </fill>
    </dxf>
    <dxf>
      <font>
        <condense val="0"/>
        <extend val="0"/>
        <color indexed="9"/>
      </font>
      <fill>
        <patternFill>
          <bgColor indexed="61"/>
        </patternFill>
      </fill>
    </dxf>
    <dxf>
      <fill>
        <patternFill>
          <bgColor indexed="10"/>
        </patternFill>
      </fill>
    </dxf>
    <dxf>
      <fill>
        <patternFill>
          <bgColor indexed="10"/>
        </patternFill>
      </fill>
    </dxf>
    <dxf>
      <fill>
        <patternFill>
          <bgColor indexed="10"/>
        </patternFill>
      </fill>
    </dxf>
    <dxf>
      <fill>
        <patternFill>
          <bgColor indexed="10"/>
        </patternFill>
      </fill>
    </dxf>
    <dxf>
      <font>
        <b val="0"/>
        <i val="0"/>
        <condense val="0"/>
        <extend val="0"/>
      </font>
      <fill>
        <patternFill>
          <bgColor indexed="10"/>
        </patternFill>
      </fill>
    </dxf>
  </dxfs>
  <tableStyles count="0" defaultTableStyle="TableStyleMedium2" defaultPivotStyle="PivotStyleLight16"/>
  <colors>
    <mruColors>
      <color rgb="FFFFFF99"/>
      <color rgb="FF66FF66"/>
      <color rgb="FF66FF33"/>
      <color rgb="FFCCCCFF"/>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0005061/AppData/Local/Temp/Informatyka_1%20st-stacjonarne%20-%202016-v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byszko/AppData/Local/Microsoft/Windows/INetCache/Content.Outlook/TQH2DVJ1/Informatyka_1%20st-stacjonarne%20-%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c"/>
      <sheetName val="Tabela_efektow"/>
      <sheetName val="Wiedza"/>
      <sheetName val="Umiejetnosci"/>
      <sheetName val="Kompetencje"/>
      <sheetName val="Klasy przedmiotów"/>
      <sheetName val="Kompetencje_inzynierskie"/>
      <sheetName val="Opis_efektow_inz"/>
      <sheetName val="Statystyki"/>
      <sheetName val="Przedmioty obieralne"/>
    </sheetNames>
    <sheetDataSet>
      <sheetData sheetId="0">
        <row r="9">
          <cell r="R9" t="str">
            <v>Wiedza</v>
          </cell>
        </row>
        <row r="22">
          <cell r="E22">
            <v>171</v>
          </cell>
        </row>
        <row r="35">
          <cell r="E35">
            <v>180</v>
          </cell>
        </row>
        <row r="36">
          <cell r="J36">
            <v>60</v>
          </cell>
        </row>
        <row r="48">
          <cell r="E48">
            <v>180</v>
          </cell>
        </row>
        <row r="60">
          <cell r="E60">
            <v>195</v>
          </cell>
        </row>
        <row r="61">
          <cell r="J61">
            <v>60</v>
          </cell>
        </row>
        <row r="71">
          <cell r="E71">
            <v>210</v>
          </cell>
        </row>
        <row r="84">
          <cell r="E84">
            <v>225</v>
          </cell>
        </row>
        <row r="85">
          <cell r="J85">
            <v>60</v>
          </cell>
        </row>
        <row r="99">
          <cell r="E99">
            <v>120</v>
          </cell>
          <cell r="J99">
            <v>30</v>
          </cell>
        </row>
      </sheetData>
      <sheetData sheetId="1" refreshError="1"/>
      <sheetData sheetId="2" refreshError="1"/>
      <sheetData sheetId="3" refreshError="1"/>
      <sheetData sheetId="4" refreshError="1"/>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c"/>
      <sheetName val="Tabela_efektow"/>
      <sheetName val="Wiedza"/>
      <sheetName val="Umiejetnosci"/>
      <sheetName val="Kompetencje"/>
      <sheetName val="Statystyki"/>
      <sheetName val="Klasy przedmiotów"/>
      <sheetName val="Kompetencje_inzynierskie"/>
      <sheetName val="Opis_efektow_inz"/>
      <sheetName val="Przedmioty obieralne"/>
    </sheetNames>
    <sheetDataSet>
      <sheetData sheetId="0">
        <row r="3">
          <cell r="C3" t="str">
            <v>Program kształcenia zgodny ze standardem ACM / IEEE Computer Science Curriculum 2008/10 (i z lat kolejnych)</v>
          </cell>
        </row>
        <row r="22">
          <cell r="E22">
            <v>171</v>
          </cell>
        </row>
        <row r="35">
          <cell r="E35">
            <v>180</v>
          </cell>
        </row>
        <row r="36">
          <cell r="J36">
            <v>60</v>
          </cell>
        </row>
        <row r="48">
          <cell r="E48">
            <v>180</v>
          </cell>
        </row>
        <row r="60">
          <cell r="E60">
            <v>195</v>
          </cell>
        </row>
        <row r="61">
          <cell r="J61">
            <v>60</v>
          </cell>
        </row>
        <row r="71">
          <cell r="E71">
            <v>210</v>
          </cell>
        </row>
        <row r="84">
          <cell r="E84">
            <v>225</v>
          </cell>
        </row>
        <row r="85">
          <cell r="J85">
            <v>60</v>
          </cell>
        </row>
        <row r="99">
          <cell r="E99">
            <v>120</v>
          </cell>
          <cell r="J99">
            <v>30</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wazniak.mimuw.edu.pl/index.php?title=Systemy%20wbudowane" TargetMode="External"/><Relationship Id="rId13" Type="http://schemas.openxmlformats.org/officeDocument/2006/relationships/printerSettings" Target="../printerSettings/printerSettings7.bin"/><Relationship Id="rId3" Type="http://schemas.openxmlformats.org/officeDocument/2006/relationships/hyperlink" Target="https://ophelia.cs.put.poznan.pl/webdav/ak/students" TargetMode="External"/><Relationship Id="rId7" Type="http://schemas.openxmlformats.org/officeDocument/2006/relationships/hyperlink" Target="http://www.cs.put.poznan.pl/rwalkowiak" TargetMode="External"/><Relationship Id="rId12" Type="http://schemas.openxmlformats.org/officeDocument/2006/relationships/hyperlink" Target="http://www.cs.put.poznan.pl/mradom/" TargetMode="External"/><Relationship Id="rId2" Type="http://schemas.openxmlformats.org/officeDocument/2006/relationships/hyperlink" Target="http://www.cs.put.poznan.pl/rwalkowiak" TargetMode="External"/><Relationship Id="rId1" Type="http://schemas.openxmlformats.org/officeDocument/2006/relationships/hyperlink" Target="http://moodle.cs.put.poznan.pl/course/view.php?id=58%20http://www.cs.put.poznan.pl/mszachniuk%20%20www.cs.put.poznan.pl/aswiercz%20%20%20www.cs.put.poznan.pl/gpawlak" TargetMode="External"/><Relationship Id="rId6" Type="http://schemas.openxmlformats.org/officeDocument/2006/relationships/hyperlink" Target="http://www.cs.put.poznan.pl/wjaskowski/komunikacja-czlowiek-komputer" TargetMode="External"/><Relationship Id="rId11" Type="http://schemas.openxmlformats.org/officeDocument/2006/relationships/hyperlink" Target="http://www.cs.put.poznan.pl/mkasprzak/bio/lab.html%20;" TargetMode="External"/><Relationship Id="rId5" Type="http://schemas.openxmlformats.org/officeDocument/2006/relationships/hyperlink" Target="http://www.cs.put.poznan.pl/wandrzejewski/dydaktyka/" TargetMode="External"/><Relationship Id="rId10" Type="http://schemas.openxmlformats.org/officeDocument/2006/relationships/hyperlink" Target="http://wazniak.mimuw.edu.pl/index.php?title=Przetwarzanie_rozproszonehttp://www.cs.put.poznan.pl/adanilecki/pr/" TargetMode="External"/><Relationship Id="rId4" Type="http://schemas.openxmlformats.org/officeDocument/2006/relationships/hyperlink" Target="http://www.cs.put.poznan.pl/mdrozdowski/dyd/mat.html" TargetMode="External"/><Relationship Id="rId9" Type="http://schemas.openxmlformats.org/officeDocument/2006/relationships/hyperlink" Target="http://www.cs.put.poznan.pl/amichalski"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LD120"/>
  <sheetViews>
    <sheetView tabSelected="1" topLeftCell="B97" zoomScale="65" zoomScaleNormal="65" zoomScaleSheetLayoutView="75" zoomScalePageLayoutView="65" workbookViewId="0">
      <selection activeCell="O84" sqref="O84"/>
    </sheetView>
  </sheetViews>
  <sheetFormatPr defaultRowHeight="12.5" x14ac:dyDescent="0.25"/>
  <cols>
    <col min="1" max="1" width="3.7265625" hidden="1" customWidth="1"/>
    <col min="2" max="2" width="5.7265625" style="51" customWidth="1"/>
    <col min="3" max="3" width="50.7265625" style="46" customWidth="1"/>
    <col min="4" max="4" width="6.7265625" style="25" customWidth="1"/>
    <col min="5" max="5" width="5.7265625" style="25" customWidth="1"/>
    <col min="6" max="6" width="4.7265625" style="25" customWidth="1"/>
    <col min="7" max="7" width="4.81640625" style="25" customWidth="1"/>
    <col min="8" max="8" width="5.7265625" style="25" customWidth="1"/>
    <col min="9" max="9" width="6.26953125" style="25" customWidth="1"/>
    <col min="10" max="10" width="7.26953125" style="25" customWidth="1"/>
    <col min="11" max="11" width="9.1796875" style="24" hidden="1" customWidth="1"/>
    <col min="12" max="12" width="4.7265625" style="25" customWidth="1"/>
    <col min="13" max="13" width="7.453125" style="25" customWidth="1"/>
    <col min="14" max="15" width="6.7265625" style="25" customWidth="1"/>
    <col min="16" max="16" width="2.7265625" style="25" hidden="1" customWidth="1"/>
    <col min="17" max="17" width="3.7265625" style="25" hidden="1" customWidth="1"/>
    <col min="18" max="18" width="24.7265625" style="24" customWidth="1"/>
    <col min="19" max="19" width="22.453125" style="24" customWidth="1"/>
    <col min="20" max="20" width="22.1796875" style="25" customWidth="1"/>
    <col min="21" max="21" width="23.1796875" customWidth="1"/>
    <col min="22" max="992" width="9.1796875" style="69"/>
  </cols>
  <sheetData>
    <row r="1" spans="1:992" x14ac:dyDescent="0.25">
      <c r="C1" s="46" t="s">
        <v>354</v>
      </c>
      <c r="D1" s="24"/>
      <c r="E1" s="24"/>
      <c r="F1" s="24"/>
      <c r="G1" s="24"/>
      <c r="H1" s="24"/>
      <c r="I1" s="24"/>
      <c r="J1" s="24"/>
      <c r="L1" s="24"/>
      <c r="M1" s="24"/>
      <c r="N1" s="24"/>
      <c r="O1" s="24"/>
      <c r="P1" s="24"/>
      <c r="Q1" s="24"/>
    </row>
    <row r="2" spans="1:992" ht="25" x14ac:dyDescent="0.25">
      <c r="A2" s="4"/>
      <c r="B2" s="52"/>
      <c r="C2" s="132" t="s">
        <v>114</v>
      </c>
      <c r="D2" s="26"/>
      <c r="E2" s="26"/>
      <c r="F2" s="26"/>
      <c r="G2" s="26"/>
      <c r="H2" s="26"/>
      <c r="I2" s="26"/>
      <c r="J2" s="26"/>
      <c r="K2" s="27"/>
      <c r="L2" s="28"/>
      <c r="M2" s="28"/>
      <c r="N2" s="28"/>
      <c r="O2" s="28"/>
      <c r="P2" s="29"/>
      <c r="R2" s="28"/>
      <c r="S2" s="28"/>
      <c r="T2" s="28"/>
    </row>
    <row r="3" spans="1:992" ht="18" x14ac:dyDescent="0.25">
      <c r="A3" s="6"/>
      <c r="B3" s="84"/>
      <c r="C3" s="268" t="s">
        <v>221</v>
      </c>
      <c r="D3" s="85"/>
      <c r="E3" s="85"/>
      <c r="F3" s="85"/>
      <c r="G3" s="85"/>
      <c r="H3" s="85"/>
      <c r="I3" s="85"/>
      <c r="J3" s="85"/>
      <c r="K3" s="86"/>
      <c r="L3" s="87"/>
      <c r="M3" s="87"/>
      <c r="N3" s="87"/>
      <c r="O3" s="87"/>
      <c r="P3" s="88"/>
      <c r="Q3" s="87"/>
      <c r="R3" s="87"/>
      <c r="S3" s="87"/>
      <c r="T3" s="87"/>
    </row>
    <row r="4" spans="1:992" ht="18" x14ac:dyDescent="0.25">
      <c r="A4" s="6"/>
      <c r="B4" s="84"/>
      <c r="C4" s="268" t="s">
        <v>222</v>
      </c>
      <c r="D4" s="89"/>
      <c r="E4" s="89"/>
      <c r="F4" s="89"/>
      <c r="G4" s="89"/>
      <c r="H4" s="89"/>
      <c r="I4" s="89"/>
      <c r="J4" s="89"/>
      <c r="K4" s="90"/>
      <c r="L4" s="91"/>
      <c r="M4" s="91"/>
      <c r="N4" s="91"/>
      <c r="O4" s="91"/>
      <c r="P4" s="88"/>
      <c r="Q4" s="87"/>
      <c r="R4" s="87"/>
      <c r="S4" s="87"/>
      <c r="T4" s="87"/>
    </row>
    <row r="5" spans="1:992" ht="20" x14ac:dyDescent="0.25">
      <c r="A5" s="6"/>
      <c r="B5" s="84"/>
      <c r="C5" s="427" t="s">
        <v>365</v>
      </c>
      <c r="D5" s="85"/>
      <c r="E5" s="85"/>
      <c r="F5" s="85"/>
      <c r="G5" s="85"/>
      <c r="H5" s="85"/>
      <c r="I5" s="85"/>
      <c r="J5" s="85"/>
      <c r="K5" s="86"/>
      <c r="L5" s="87"/>
      <c r="M5" s="87"/>
      <c r="N5" s="87"/>
      <c r="O5" s="87"/>
      <c r="P5" s="88"/>
      <c r="Q5" s="87"/>
      <c r="R5" s="87"/>
      <c r="S5" s="87"/>
      <c r="T5" s="87"/>
    </row>
    <row r="6" spans="1:992" ht="20" x14ac:dyDescent="0.25">
      <c r="A6" s="83"/>
      <c r="B6" s="84"/>
      <c r="C6" s="427" t="s">
        <v>366</v>
      </c>
      <c r="D6" s="85"/>
      <c r="E6" s="85"/>
      <c r="F6" s="85"/>
      <c r="G6" s="85"/>
      <c r="H6" s="85"/>
      <c r="I6" s="85"/>
      <c r="J6" s="85"/>
      <c r="K6" s="86"/>
      <c r="L6" s="87"/>
      <c r="M6" s="87"/>
      <c r="N6" s="87"/>
      <c r="O6" s="87"/>
      <c r="P6" s="88"/>
      <c r="Q6" s="87"/>
      <c r="R6" s="87"/>
      <c r="S6" s="87"/>
      <c r="T6" s="87"/>
    </row>
    <row r="7" spans="1:992" ht="18" x14ac:dyDescent="0.25">
      <c r="A7" s="83"/>
      <c r="B7" s="84"/>
      <c r="C7" s="269" t="s">
        <v>76</v>
      </c>
      <c r="D7" s="85"/>
      <c r="E7" s="85"/>
      <c r="F7" s="85"/>
      <c r="G7" s="85"/>
      <c r="H7" s="85"/>
      <c r="I7" s="85"/>
      <c r="J7" s="85"/>
      <c r="K7" s="86"/>
      <c r="L7" s="87"/>
      <c r="M7" s="87"/>
      <c r="N7" s="87"/>
      <c r="O7" s="87"/>
      <c r="P7" s="88"/>
      <c r="Q7" s="87"/>
      <c r="R7" s="87"/>
      <c r="S7" s="87"/>
      <c r="T7" s="87"/>
    </row>
    <row r="8" spans="1:992" x14ac:dyDescent="0.25">
      <c r="A8" s="3"/>
      <c r="B8" s="75"/>
      <c r="C8" s="76" t="s">
        <v>71</v>
      </c>
      <c r="D8" s="76" t="str">
        <f ca="1">MID(CELL("nazwa_pliku"),1+SEARCH("[",CELL("nazwa_pliku")),SEARCH("]",CELL("nazwa_pliku"))-SEARCH("[",CELL("nazwa_pliku"))-5)</f>
        <v>INF 1 st-niestac_2020-21-v2.</v>
      </c>
      <c r="E8" s="77"/>
      <c r="F8" s="77"/>
      <c r="G8" s="77"/>
      <c r="H8" s="77"/>
      <c r="I8" s="77"/>
      <c r="J8" s="77"/>
      <c r="K8" s="78" t="str">
        <f ca="1">MID(CELL("nazwa_pliku"),1+SEARCH("[",CELL("nazwa_pliku")),SEARCH("]",CELL("nazwa_pliku"))-SEARCH("[",CELL("nazwa_pliku"))-1)</f>
        <v>INF 1 st-niestac_2020-21-v2.xlsx</v>
      </c>
      <c r="L8" s="79"/>
      <c r="M8" s="79"/>
      <c r="N8" s="79"/>
      <c r="O8" s="79"/>
      <c r="P8" s="80"/>
      <c r="Q8" s="74"/>
      <c r="R8" s="79"/>
      <c r="S8" s="79"/>
      <c r="T8" s="79"/>
    </row>
    <row r="9" spans="1:992" x14ac:dyDescent="0.25">
      <c r="A9" s="1"/>
      <c r="B9" s="53"/>
      <c r="C9" s="47"/>
      <c r="D9" s="30"/>
      <c r="E9" s="30"/>
      <c r="F9" s="30"/>
      <c r="G9" s="30"/>
      <c r="H9" s="30"/>
      <c r="I9" s="30"/>
      <c r="J9" s="30"/>
      <c r="K9" s="31" t="str">
        <f ca="1">MID(CELL("nazwa_pliku"),1+SEARCH("[",CELL("nazwa_pliku")),SEARCH("]",CELL("nazwa_pliku"))-SEARCH("[",CELL("nazwa_pliku"))-1)</f>
        <v>INF 1 st-niestac_2020-21-v2.xlsx</v>
      </c>
      <c r="L9" s="32"/>
      <c r="M9" s="32"/>
      <c r="N9" s="32"/>
      <c r="O9" s="32"/>
      <c r="P9" s="32"/>
    </row>
    <row r="10" spans="1:992" ht="15.5" x14ac:dyDescent="0.25">
      <c r="A10" s="1"/>
      <c r="C10" s="67" t="s">
        <v>17</v>
      </c>
      <c r="D10" s="32"/>
      <c r="E10" s="32"/>
      <c r="F10" s="32"/>
      <c r="G10" s="32"/>
      <c r="H10" s="33"/>
      <c r="I10" s="33"/>
      <c r="J10" s="33"/>
      <c r="K10" s="31"/>
      <c r="L10" s="32"/>
      <c r="M10" s="32"/>
      <c r="N10" s="32"/>
      <c r="O10" s="32"/>
      <c r="P10" s="32"/>
      <c r="R10" s="410" t="s">
        <v>272</v>
      </c>
      <c r="S10" s="410"/>
      <c r="T10" s="410"/>
    </row>
    <row r="11" spans="1:992" s="23" customFormat="1" ht="26" x14ac:dyDescent="0.2">
      <c r="A11" s="22" t="s">
        <v>4</v>
      </c>
      <c r="B11" s="45" t="s">
        <v>63</v>
      </c>
      <c r="C11" s="270" t="s">
        <v>64</v>
      </c>
      <c r="D11" s="97" t="s">
        <v>41</v>
      </c>
      <c r="E11" s="97" t="s">
        <v>18</v>
      </c>
      <c r="F11" s="97" t="s">
        <v>19</v>
      </c>
      <c r="G11" s="97" t="s">
        <v>20</v>
      </c>
      <c r="H11" s="97" t="s">
        <v>21</v>
      </c>
      <c r="I11" s="97" t="s">
        <v>42</v>
      </c>
      <c r="J11" s="97" t="s">
        <v>22</v>
      </c>
      <c r="K11" s="42" t="s">
        <v>39</v>
      </c>
      <c r="L11" s="271" t="s">
        <v>44</v>
      </c>
      <c r="M11" s="133" t="s">
        <v>77</v>
      </c>
      <c r="N11" s="133" t="s">
        <v>78</v>
      </c>
      <c r="O11" s="133" t="s">
        <v>79</v>
      </c>
      <c r="P11" s="272" t="s">
        <v>5</v>
      </c>
      <c r="Q11" s="133" t="s">
        <v>79</v>
      </c>
      <c r="R11" s="273" t="s">
        <v>10</v>
      </c>
      <c r="S11" s="274" t="s">
        <v>14</v>
      </c>
      <c r="T11" s="275" t="s">
        <v>11</v>
      </c>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c r="BV11" s="267"/>
      <c r="BW11" s="267"/>
      <c r="BX11" s="267"/>
      <c r="BY11" s="267"/>
      <c r="BZ11" s="267"/>
      <c r="CA11" s="267"/>
      <c r="CB11" s="267"/>
      <c r="CC11" s="267"/>
      <c r="CD11" s="267"/>
      <c r="CE11" s="267"/>
      <c r="CF11" s="267"/>
      <c r="CG11" s="267"/>
      <c r="CH11" s="267"/>
      <c r="CI11" s="267"/>
      <c r="CJ11" s="267"/>
      <c r="CK11" s="267"/>
      <c r="CL11" s="267"/>
      <c r="CM11" s="267"/>
      <c r="CN11" s="267"/>
      <c r="CO11" s="267"/>
      <c r="CP11" s="267"/>
      <c r="CQ11" s="267"/>
      <c r="CR11" s="267"/>
      <c r="CS11" s="267"/>
      <c r="CT11" s="267"/>
      <c r="CU11" s="267"/>
      <c r="CV11" s="267"/>
      <c r="CW11" s="267"/>
      <c r="CX11" s="267"/>
      <c r="CY11" s="267"/>
      <c r="CZ11" s="267"/>
      <c r="DA11" s="267"/>
      <c r="DB11" s="267"/>
      <c r="DC11" s="267"/>
      <c r="DD11" s="267"/>
      <c r="DE11" s="267"/>
      <c r="DF11" s="267"/>
      <c r="DG11" s="267"/>
      <c r="DH11" s="267"/>
      <c r="DI11" s="267"/>
      <c r="DJ11" s="267"/>
      <c r="DK11" s="267"/>
      <c r="DL11" s="267"/>
      <c r="DM11" s="267"/>
      <c r="DN11" s="267"/>
      <c r="DO11" s="267"/>
      <c r="DP11" s="267"/>
      <c r="DQ11" s="267"/>
      <c r="DR11" s="267"/>
      <c r="DS11" s="267"/>
      <c r="DT11" s="267"/>
      <c r="DU11" s="267"/>
      <c r="DV11" s="267"/>
      <c r="DW11" s="267"/>
      <c r="DX11" s="267"/>
      <c r="DY11" s="267"/>
      <c r="DZ11" s="267"/>
      <c r="EA11" s="267"/>
      <c r="EB11" s="267"/>
      <c r="EC11" s="267"/>
      <c r="ED11" s="267"/>
      <c r="EE11" s="267"/>
      <c r="EF11" s="267"/>
      <c r="EG11" s="267"/>
      <c r="EH11" s="267"/>
      <c r="EI11" s="267"/>
      <c r="EJ11" s="267"/>
      <c r="EK11" s="267"/>
      <c r="EL11" s="267"/>
      <c r="EM11" s="267"/>
      <c r="EN11" s="267"/>
      <c r="EO11" s="267"/>
      <c r="EP11" s="267"/>
      <c r="EQ11" s="267"/>
      <c r="ER11" s="267"/>
      <c r="ES11" s="267"/>
      <c r="ET11" s="267"/>
      <c r="EU11" s="267"/>
      <c r="EV11" s="267"/>
      <c r="EW11" s="267"/>
      <c r="EX11" s="267"/>
      <c r="EY11" s="267"/>
      <c r="EZ11" s="267"/>
      <c r="FA11" s="267"/>
      <c r="FB11" s="267"/>
      <c r="FC11" s="267"/>
      <c r="FD11" s="267"/>
      <c r="FE11" s="267"/>
      <c r="FF11" s="267"/>
      <c r="FG11" s="267"/>
      <c r="FH11" s="267"/>
      <c r="FI11" s="267"/>
      <c r="FJ11" s="267"/>
      <c r="FK11" s="267"/>
      <c r="FL11" s="267"/>
      <c r="FM11" s="267"/>
      <c r="FN11" s="267"/>
      <c r="FO11" s="267"/>
      <c r="FP11" s="267"/>
      <c r="FQ11" s="267"/>
      <c r="FR11" s="267"/>
      <c r="FS11" s="267"/>
      <c r="FT11" s="267"/>
      <c r="FU11" s="267"/>
      <c r="FV11" s="267"/>
      <c r="FW11" s="267"/>
      <c r="FX11" s="267"/>
      <c r="FY11" s="267"/>
      <c r="FZ11" s="267"/>
      <c r="GA11" s="267"/>
      <c r="GB11" s="267"/>
      <c r="GC11" s="267"/>
      <c r="GD11" s="267"/>
      <c r="GE11" s="267"/>
      <c r="GF11" s="267"/>
      <c r="GG11" s="267"/>
      <c r="GH11" s="267"/>
      <c r="GI11" s="267"/>
      <c r="GJ11" s="267"/>
      <c r="GK11" s="267"/>
      <c r="GL11" s="267"/>
      <c r="GM11" s="267"/>
      <c r="GN11" s="267"/>
      <c r="GO11" s="267"/>
      <c r="GP11" s="267"/>
      <c r="GQ11" s="267"/>
      <c r="GR11" s="267"/>
      <c r="GS11" s="267"/>
      <c r="GT11" s="267"/>
      <c r="GU11" s="267"/>
      <c r="GV11" s="267"/>
      <c r="GW11" s="267"/>
      <c r="GX11" s="267"/>
      <c r="GY11" s="267"/>
      <c r="GZ11" s="267"/>
      <c r="HA11" s="267"/>
      <c r="HB11" s="267"/>
      <c r="HC11" s="267"/>
      <c r="HD11" s="267"/>
      <c r="HE11" s="267"/>
      <c r="HF11" s="267"/>
      <c r="HG11" s="267"/>
      <c r="HH11" s="267"/>
      <c r="HI11" s="267"/>
      <c r="HJ11" s="267"/>
      <c r="HK11" s="267"/>
      <c r="HL11" s="267"/>
      <c r="HM11" s="267"/>
      <c r="HN11" s="267"/>
      <c r="HO11" s="267"/>
      <c r="HP11" s="267"/>
      <c r="HQ11" s="267"/>
      <c r="HR11" s="267"/>
      <c r="HS11" s="267"/>
      <c r="HT11" s="267"/>
      <c r="HU11" s="267"/>
      <c r="HV11" s="267"/>
      <c r="HW11" s="267"/>
      <c r="HX11" s="267"/>
      <c r="HY11" s="267"/>
      <c r="HZ11" s="267"/>
      <c r="IA11" s="267"/>
      <c r="IB11" s="267"/>
      <c r="IC11" s="267"/>
      <c r="ID11" s="267"/>
      <c r="IE11" s="267"/>
      <c r="IF11" s="267"/>
      <c r="IG11" s="267"/>
      <c r="IH11" s="267"/>
      <c r="II11" s="267"/>
      <c r="IJ11" s="267"/>
      <c r="IK11" s="267"/>
      <c r="IL11" s="267"/>
      <c r="IM11" s="267"/>
      <c r="IN11" s="267"/>
      <c r="IO11" s="267"/>
      <c r="IP11" s="267"/>
      <c r="IQ11" s="267"/>
      <c r="IR11" s="267"/>
      <c r="IS11" s="267"/>
      <c r="IT11" s="267"/>
      <c r="IU11" s="267"/>
      <c r="IV11" s="267"/>
      <c r="IW11" s="267"/>
      <c r="IX11" s="267"/>
      <c r="IY11" s="267"/>
      <c r="IZ11" s="267"/>
      <c r="JA11" s="267"/>
      <c r="JB11" s="267"/>
      <c r="JC11" s="267"/>
      <c r="JD11" s="267"/>
      <c r="JE11" s="267"/>
      <c r="JF11" s="267"/>
      <c r="JG11" s="267"/>
      <c r="JH11" s="267"/>
      <c r="JI11" s="267"/>
      <c r="JJ11" s="267"/>
      <c r="JK11" s="267"/>
      <c r="JL11" s="267"/>
      <c r="JM11" s="267"/>
      <c r="JN11" s="267"/>
      <c r="JO11" s="267"/>
      <c r="JP11" s="267"/>
      <c r="JQ11" s="267"/>
      <c r="JR11" s="267"/>
      <c r="JS11" s="267"/>
      <c r="JT11" s="267"/>
      <c r="JU11" s="267"/>
      <c r="JV11" s="267"/>
      <c r="JW11" s="267"/>
      <c r="JX11" s="267"/>
      <c r="JY11" s="267"/>
      <c r="JZ11" s="267"/>
      <c r="KA11" s="267"/>
      <c r="KB11" s="267"/>
      <c r="KC11" s="267"/>
      <c r="KD11" s="267"/>
      <c r="KE11" s="267"/>
      <c r="KF11" s="267"/>
      <c r="KG11" s="267"/>
      <c r="KH11" s="267"/>
      <c r="KI11" s="267"/>
      <c r="KJ11" s="267"/>
      <c r="KK11" s="267"/>
      <c r="KL11" s="267"/>
      <c r="KM11" s="267"/>
      <c r="KN11" s="267"/>
      <c r="KO11" s="267"/>
      <c r="KP11" s="267"/>
      <c r="KQ11" s="267"/>
      <c r="KR11" s="267"/>
      <c r="KS11" s="267"/>
      <c r="KT11" s="267"/>
      <c r="KU11" s="267"/>
      <c r="KV11" s="267"/>
      <c r="KW11" s="267"/>
      <c r="KX11" s="267"/>
      <c r="KY11" s="267"/>
      <c r="KZ11" s="267"/>
      <c r="LA11" s="267"/>
      <c r="LB11" s="267"/>
      <c r="LC11" s="267"/>
      <c r="LD11" s="267"/>
      <c r="LE11" s="267"/>
      <c r="LF11" s="267"/>
      <c r="LG11" s="267"/>
      <c r="LH11" s="267"/>
      <c r="LI11" s="267"/>
      <c r="LJ11" s="267"/>
      <c r="LK11" s="267"/>
      <c r="LL11" s="267"/>
      <c r="LM11" s="267"/>
      <c r="LN11" s="267"/>
      <c r="LO11" s="267"/>
      <c r="LP11" s="267"/>
      <c r="LQ11" s="267"/>
      <c r="LR11" s="267"/>
      <c r="LS11" s="267"/>
      <c r="LT11" s="267"/>
      <c r="LU11" s="267"/>
      <c r="LV11" s="267"/>
      <c r="LW11" s="267"/>
      <c r="LX11" s="267"/>
      <c r="LY11" s="267"/>
      <c r="LZ11" s="267"/>
      <c r="MA11" s="267"/>
      <c r="MB11" s="267"/>
      <c r="MC11" s="267"/>
      <c r="MD11" s="267"/>
      <c r="ME11" s="267"/>
      <c r="MF11" s="267"/>
      <c r="MG11" s="267"/>
      <c r="MH11" s="267"/>
      <c r="MI11" s="267"/>
      <c r="MJ11" s="267"/>
      <c r="MK11" s="267"/>
      <c r="ML11" s="267"/>
      <c r="MM11" s="267"/>
      <c r="MN11" s="267"/>
      <c r="MO11" s="267"/>
      <c r="MP11" s="267"/>
      <c r="MQ11" s="267"/>
      <c r="MR11" s="267"/>
      <c r="MS11" s="267"/>
      <c r="MT11" s="267"/>
      <c r="MU11" s="267"/>
      <c r="MV11" s="267"/>
      <c r="MW11" s="267"/>
      <c r="MX11" s="267"/>
      <c r="MY11" s="267"/>
      <c r="MZ11" s="267"/>
      <c r="NA11" s="267"/>
      <c r="NB11" s="267"/>
      <c r="NC11" s="267"/>
      <c r="ND11" s="267"/>
      <c r="NE11" s="267"/>
      <c r="NF11" s="267"/>
      <c r="NG11" s="267"/>
      <c r="NH11" s="267"/>
      <c r="NI11" s="267"/>
      <c r="NJ11" s="267"/>
      <c r="NK11" s="267"/>
      <c r="NL11" s="267"/>
      <c r="NM11" s="267"/>
      <c r="NN11" s="267"/>
      <c r="NO11" s="267"/>
      <c r="NP11" s="267"/>
      <c r="NQ11" s="267"/>
      <c r="NR11" s="267"/>
      <c r="NS11" s="267"/>
      <c r="NT11" s="267"/>
      <c r="NU11" s="267"/>
      <c r="NV11" s="267"/>
      <c r="NW11" s="267"/>
      <c r="NX11" s="267"/>
      <c r="NY11" s="267"/>
      <c r="NZ11" s="267"/>
      <c r="OA11" s="267"/>
      <c r="OB11" s="267"/>
      <c r="OC11" s="267"/>
      <c r="OD11" s="267"/>
      <c r="OE11" s="267"/>
      <c r="OF11" s="267"/>
      <c r="OG11" s="267"/>
      <c r="OH11" s="267"/>
      <c r="OI11" s="267"/>
      <c r="OJ11" s="267"/>
      <c r="OK11" s="267"/>
      <c r="OL11" s="267"/>
      <c r="OM11" s="267"/>
      <c r="ON11" s="267"/>
      <c r="OO11" s="267"/>
      <c r="OP11" s="267"/>
      <c r="OQ11" s="267"/>
      <c r="OR11" s="267"/>
      <c r="OS11" s="267"/>
      <c r="OT11" s="267"/>
      <c r="OU11" s="267"/>
      <c r="OV11" s="267"/>
      <c r="OW11" s="267"/>
      <c r="OX11" s="267"/>
      <c r="OY11" s="267"/>
      <c r="OZ11" s="267"/>
      <c r="PA11" s="267"/>
      <c r="PB11" s="267"/>
      <c r="PC11" s="267"/>
      <c r="PD11" s="267"/>
      <c r="PE11" s="267"/>
      <c r="PF11" s="267"/>
      <c r="PG11" s="267"/>
      <c r="PH11" s="267"/>
      <c r="PI11" s="267"/>
      <c r="PJ11" s="267"/>
      <c r="PK11" s="267"/>
      <c r="PL11" s="267"/>
      <c r="PM11" s="267"/>
      <c r="PN11" s="267"/>
      <c r="PO11" s="267"/>
      <c r="PP11" s="267"/>
      <c r="PQ11" s="267"/>
      <c r="PR11" s="267"/>
      <c r="PS11" s="267"/>
      <c r="PT11" s="267"/>
      <c r="PU11" s="267"/>
      <c r="PV11" s="267"/>
      <c r="PW11" s="267"/>
      <c r="PX11" s="267"/>
      <c r="PY11" s="267"/>
      <c r="PZ11" s="267"/>
      <c r="QA11" s="267"/>
      <c r="QB11" s="267"/>
      <c r="QC11" s="267"/>
      <c r="QD11" s="267"/>
      <c r="QE11" s="267"/>
      <c r="QF11" s="267"/>
      <c r="QG11" s="267"/>
      <c r="QH11" s="267"/>
      <c r="QI11" s="267"/>
      <c r="QJ11" s="267"/>
      <c r="QK11" s="267"/>
      <c r="QL11" s="267"/>
      <c r="QM11" s="267"/>
      <c r="QN11" s="267"/>
      <c r="QO11" s="267"/>
      <c r="QP11" s="267"/>
      <c r="QQ11" s="267"/>
      <c r="QR11" s="267"/>
      <c r="QS11" s="267"/>
      <c r="QT11" s="267"/>
      <c r="QU11" s="267"/>
      <c r="QV11" s="267"/>
      <c r="QW11" s="267"/>
      <c r="QX11" s="267"/>
      <c r="QY11" s="267"/>
      <c r="QZ11" s="267"/>
      <c r="RA11" s="267"/>
      <c r="RB11" s="267"/>
      <c r="RC11" s="267"/>
      <c r="RD11" s="267"/>
      <c r="RE11" s="267"/>
      <c r="RF11" s="267"/>
      <c r="RG11" s="267"/>
      <c r="RH11" s="267"/>
      <c r="RI11" s="267"/>
      <c r="RJ11" s="267"/>
      <c r="RK11" s="267"/>
      <c r="RL11" s="267"/>
      <c r="RM11" s="267"/>
      <c r="RN11" s="267"/>
      <c r="RO11" s="267"/>
      <c r="RP11" s="267"/>
      <c r="RQ11" s="267"/>
      <c r="RR11" s="267"/>
      <c r="RS11" s="267"/>
      <c r="RT11" s="267"/>
      <c r="RU11" s="267"/>
      <c r="RV11" s="267"/>
      <c r="RW11" s="267"/>
      <c r="RX11" s="267"/>
      <c r="RY11" s="267"/>
      <c r="RZ11" s="267"/>
      <c r="SA11" s="267"/>
      <c r="SB11" s="267"/>
      <c r="SC11" s="267"/>
      <c r="SD11" s="267"/>
      <c r="SE11" s="267"/>
      <c r="SF11" s="267"/>
      <c r="SG11" s="267"/>
      <c r="SH11" s="267"/>
      <c r="SI11" s="267"/>
      <c r="SJ11" s="267"/>
      <c r="SK11" s="267"/>
      <c r="SL11" s="267"/>
      <c r="SM11" s="267"/>
      <c r="SN11" s="267"/>
      <c r="SO11" s="267"/>
      <c r="SP11" s="267"/>
      <c r="SQ11" s="267"/>
      <c r="SR11" s="267"/>
      <c r="SS11" s="267"/>
      <c r="ST11" s="267"/>
      <c r="SU11" s="267"/>
      <c r="SV11" s="267"/>
      <c r="SW11" s="267"/>
      <c r="SX11" s="267"/>
      <c r="SY11" s="267"/>
      <c r="SZ11" s="267"/>
      <c r="TA11" s="267"/>
      <c r="TB11" s="267"/>
      <c r="TC11" s="267"/>
      <c r="TD11" s="267"/>
      <c r="TE11" s="267"/>
      <c r="TF11" s="267"/>
      <c r="TG11" s="267"/>
      <c r="TH11" s="267"/>
      <c r="TI11" s="267"/>
      <c r="TJ11" s="267"/>
      <c r="TK11" s="267"/>
      <c r="TL11" s="267"/>
      <c r="TM11" s="267"/>
      <c r="TN11" s="267"/>
      <c r="TO11" s="267"/>
      <c r="TP11" s="267"/>
      <c r="TQ11" s="267"/>
      <c r="TR11" s="267"/>
      <c r="TS11" s="267"/>
      <c r="TT11" s="267"/>
      <c r="TU11" s="267"/>
      <c r="TV11" s="267"/>
      <c r="TW11" s="267"/>
      <c r="TX11" s="267"/>
      <c r="TY11" s="267"/>
      <c r="TZ11" s="267"/>
      <c r="UA11" s="267"/>
      <c r="UB11" s="267"/>
      <c r="UC11" s="267"/>
      <c r="UD11" s="267"/>
      <c r="UE11" s="267"/>
      <c r="UF11" s="267"/>
      <c r="UG11" s="267"/>
      <c r="UH11" s="267"/>
      <c r="UI11" s="267"/>
      <c r="UJ11" s="267"/>
      <c r="UK11" s="267"/>
      <c r="UL11" s="267"/>
      <c r="UM11" s="267"/>
      <c r="UN11" s="267"/>
      <c r="UO11" s="267"/>
      <c r="UP11" s="267"/>
      <c r="UQ11" s="267"/>
      <c r="UR11" s="267"/>
      <c r="US11" s="267"/>
      <c r="UT11" s="267"/>
      <c r="UU11" s="267"/>
      <c r="UV11" s="267"/>
      <c r="UW11" s="267"/>
      <c r="UX11" s="267"/>
      <c r="UY11" s="267"/>
      <c r="UZ11" s="267"/>
      <c r="VA11" s="267"/>
      <c r="VB11" s="267"/>
      <c r="VC11" s="267"/>
      <c r="VD11" s="267"/>
      <c r="VE11" s="267"/>
      <c r="VF11" s="267"/>
      <c r="VG11" s="267"/>
      <c r="VH11" s="267"/>
      <c r="VI11" s="267"/>
      <c r="VJ11" s="267"/>
      <c r="VK11" s="267"/>
      <c r="VL11" s="267"/>
      <c r="VM11" s="267"/>
      <c r="VN11" s="267"/>
      <c r="VO11" s="267"/>
      <c r="VP11" s="267"/>
      <c r="VQ11" s="267"/>
      <c r="VR11" s="267"/>
      <c r="VS11" s="267"/>
      <c r="VT11" s="267"/>
      <c r="VU11" s="267"/>
      <c r="VV11" s="267"/>
      <c r="VW11" s="267"/>
      <c r="VX11" s="267"/>
      <c r="VY11" s="267"/>
      <c r="VZ11" s="267"/>
      <c r="WA11" s="267"/>
      <c r="WB11" s="267"/>
      <c r="WC11" s="267"/>
      <c r="WD11" s="267"/>
      <c r="WE11" s="267"/>
      <c r="WF11" s="267"/>
      <c r="WG11" s="267"/>
      <c r="WH11" s="267"/>
      <c r="WI11" s="267"/>
      <c r="WJ11" s="267"/>
      <c r="WK11" s="267"/>
      <c r="WL11" s="267"/>
      <c r="WM11" s="267"/>
      <c r="WN11" s="267"/>
      <c r="WO11" s="267"/>
      <c r="WP11" s="267"/>
      <c r="WQ11" s="267"/>
      <c r="WR11" s="267"/>
      <c r="WS11" s="267"/>
      <c r="WT11" s="267"/>
      <c r="WU11" s="267"/>
      <c r="WV11" s="267"/>
      <c r="WW11" s="267"/>
      <c r="WX11" s="267"/>
      <c r="WY11" s="267"/>
      <c r="WZ11" s="267"/>
      <c r="XA11" s="267"/>
      <c r="XB11" s="267"/>
      <c r="XC11" s="267"/>
      <c r="XD11" s="267"/>
      <c r="XE11" s="267"/>
      <c r="XF11" s="267"/>
      <c r="XG11" s="267"/>
      <c r="XH11" s="267"/>
      <c r="XI11" s="267"/>
      <c r="XJ11" s="267"/>
      <c r="XK11" s="267"/>
      <c r="XL11" s="267"/>
      <c r="XM11" s="267"/>
      <c r="XN11" s="267"/>
      <c r="XO11" s="267"/>
      <c r="XP11" s="267"/>
      <c r="XQ11" s="267"/>
      <c r="XR11" s="267"/>
      <c r="XS11" s="267"/>
      <c r="XT11" s="267"/>
      <c r="XU11" s="267"/>
      <c r="XV11" s="267"/>
      <c r="XW11" s="267"/>
      <c r="XX11" s="267"/>
      <c r="XY11" s="267"/>
      <c r="XZ11" s="267"/>
      <c r="YA11" s="267"/>
      <c r="YB11" s="267"/>
      <c r="YC11" s="267"/>
      <c r="YD11" s="267"/>
      <c r="YE11" s="267"/>
      <c r="YF11" s="267"/>
      <c r="YG11" s="267"/>
      <c r="YH11" s="267"/>
      <c r="YI11" s="267"/>
      <c r="YJ11" s="267"/>
      <c r="YK11" s="267"/>
      <c r="YL11" s="267"/>
      <c r="YM11" s="267"/>
      <c r="YN11" s="267"/>
      <c r="YO11" s="267"/>
      <c r="YP11" s="267"/>
      <c r="YQ11" s="267"/>
      <c r="YR11" s="267"/>
      <c r="YS11" s="267"/>
      <c r="YT11" s="267"/>
      <c r="YU11" s="267"/>
      <c r="YV11" s="267"/>
      <c r="YW11" s="267"/>
      <c r="YX11" s="267"/>
      <c r="YY11" s="267"/>
      <c r="YZ11" s="267"/>
      <c r="ZA11" s="267"/>
      <c r="ZB11" s="267"/>
      <c r="ZC11" s="267"/>
      <c r="ZD11" s="267"/>
      <c r="ZE11" s="267"/>
      <c r="ZF11" s="267"/>
      <c r="ZG11" s="267"/>
      <c r="ZH11" s="267"/>
      <c r="ZI11" s="267"/>
      <c r="ZJ11" s="267"/>
      <c r="ZK11" s="267"/>
      <c r="ZL11" s="267"/>
      <c r="ZM11" s="267"/>
      <c r="ZN11" s="267"/>
      <c r="ZO11" s="267"/>
      <c r="ZP11" s="267"/>
      <c r="ZQ11" s="267"/>
      <c r="ZR11" s="267"/>
      <c r="ZS11" s="267"/>
      <c r="ZT11" s="267"/>
      <c r="ZU11" s="267"/>
      <c r="ZV11" s="267"/>
      <c r="ZW11" s="267"/>
      <c r="ZX11" s="267"/>
      <c r="ZY11" s="267"/>
      <c r="ZZ11" s="267"/>
      <c r="AAA11" s="267"/>
      <c r="AAB11" s="267"/>
      <c r="AAC11" s="267"/>
      <c r="AAD11" s="267"/>
      <c r="AAE11" s="267"/>
      <c r="AAF11" s="267"/>
      <c r="AAG11" s="267"/>
      <c r="AAH11" s="267"/>
      <c r="AAI11" s="267"/>
      <c r="AAJ11" s="267"/>
      <c r="AAK11" s="267"/>
      <c r="AAL11" s="267"/>
      <c r="AAM11" s="267"/>
      <c r="AAN11" s="267"/>
      <c r="AAO11" s="267"/>
      <c r="AAP11" s="267"/>
      <c r="AAQ11" s="267"/>
      <c r="AAR11" s="267"/>
      <c r="AAS11" s="267"/>
      <c r="AAT11" s="267"/>
      <c r="AAU11" s="267"/>
      <c r="AAV11" s="267"/>
      <c r="AAW11" s="267"/>
      <c r="AAX11" s="267"/>
      <c r="AAY11" s="267"/>
      <c r="AAZ11" s="267"/>
      <c r="ABA11" s="267"/>
      <c r="ABB11" s="267"/>
      <c r="ABC11" s="267"/>
      <c r="ABD11" s="267"/>
      <c r="ABE11" s="267"/>
      <c r="ABF11" s="267"/>
      <c r="ABG11" s="267"/>
      <c r="ABH11" s="267"/>
      <c r="ABI11" s="267"/>
      <c r="ABJ11" s="267"/>
      <c r="ABK11" s="267"/>
      <c r="ABL11" s="267"/>
      <c r="ABM11" s="267"/>
      <c r="ABN11" s="267"/>
      <c r="ABO11" s="267"/>
      <c r="ABP11" s="267"/>
      <c r="ABQ11" s="267"/>
      <c r="ABR11" s="267"/>
      <c r="ABS11" s="267"/>
      <c r="ABT11" s="267"/>
      <c r="ABU11" s="267"/>
      <c r="ABV11" s="267"/>
      <c r="ABW11" s="267"/>
      <c r="ABX11" s="267"/>
      <c r="ABY11" s="267"/>
      <c r="ABZ11" s="267"/>
      <c r="ACA11" s="267"/>
      <c r="ACB11" s="267"/>
      <c r="ACC11" s="267"/>
      <c r="ACD11" s="267"/>
      <c r="ACE11" s="267"/>
      <c r="ACF11" s="267"/>
      <c r="ACG11" s="267"/>
      <c r="ACH11" s="267"/>
      <c r="ACI11" s="267"/>
      <c r="ACJ11" s="267"/>
      <c r="ACK11" s="267"/>
      <c r="ACL11" s="267"/>
      <c r="ACM11" s="267"/>
      <c r="ACN11" s="267"/>
      <c r="ACO11" s="267"/>
      <c r="ACP11" s="267"/>
      <c r="ACQ11" s="267"/>
      <c r="ACR11" s="267"/>
      <c r="ACS11" s="267"/>
      <c r="ACT11" s="267"/>
      <c r="ACU11" s="267"/>
      <c r="ACV11" s="267"/>
      <c r="ACW11" s="267"/>
      <c r="ACX11" s="267"/>
      <c r="ACY11" s="267"/>
      <c r="ACZ11" s="267"/>
      <c r="ADA11" s="267"/>
      <c r="ADB11" s="267"/>
      <c r="ADC11" s="267"/>
      <c r="ADD11" s="267"/>
      <c r="ADE11" s="267"/>
      <c r="ADF11" s="267"/>
      <c r="ADG11" s="267"/>
      <c r="ADH11" s="267"/>
      <c r="ADI11" s="267"/>
      <c r="ADJ11" s="267"/>
      <c r="ADK11" s="267"/>
      <c r="ADL11" s="267"/>
      <c r="ADM11" s="267"/>
      <c r="ADN11" s="267"/>
      <c r="ADO11" s="267"/>
      <c r="ADP11" s="267"/>
      <c r="ADQ11" s="267"/>
      <c r="ADR11" s="267"/>
      <c r="ADS11" s="267"/>
      <c r="ADT11" s="267"/>
      <c r="ADU11" s="267"/>
      <c r="ADV11" s="267"/>
      <c r="ADW11" s="267"/>
      <c r="ADX11" s="267"/>
      <c r="ADY11" s="267"/>
      <c r="ADZ11" s="267"/>
      <c r="AEA11" s="267"/>
      <c r="AEB11" s="267"/>
      <c r="AEC11" s="267"/>
      <c r="AED11" s="267"/>
      <c r="AEE11" s="267"/>
      <c r="AEF11" s="267"/>
      <c r="AEG11" s="267"/>
      <c r="AEH11" s="267"/>
      <c r="AEI11" s="267"/>
      <c r="AEJ11" s="267"/>
      <c r="AEK11" s="267"/>
      <c r="AEL11" s="267"/>
      <c r="AEM11" s="267"/>
      <c r="AEN11" s="267"/>
      <c r="AEO11" s="267"/>
      <c r="AEP11" s="267"/>
      <c r="AEQ11" s="267"/>
      <c r="AER11" s="267"/>
      <c r="AES11" s="267"/>
      <c r="AET11" s="267"/>
      <c r="AEU11" s="267"/>
      <c r="AEV11" s="267"/>
      <c r="AEW11" s="267"/>
      <c r="AEX11" s="267"/>
      <c r="AEY11" s="267"/>
      <c r="AEZ11" s="267"/>
      <c r="AFA11" s="267"/>
      <c r="AFB11" s="267"/>
      <c r="AFC11" s="267"/>
      <c r="AFD11" s="267"/>
      <c r="AFE11" s="267"/>
      <c r="AFF11" s="267"/>
      <c r="AFG11" s="267"/>
      <c r="AFH11" s="267"/>
      <c r="AFI11" s="267"/>
      <c r="AFJ11" s="267"/>
      <c r="AFK11" s="267"/>
      <c r="AFL11" s="267"/>
      <c r="AFM11" s="267"/>
      <c r="AFN11" s="267"/>
      <c r="AFO11" s="267"/>
      <c r="AFP11" s="267"/>
      <c r="AFQ11" s="267"/>
      <c r="AFR11" s="267"/>
      <c r="AFS11" s="267"/>
      <c r="AFT11" s="267"/>
      <c r="AFU11" s="267"/>
      <c r="AFV11" s="267"/>
      <c r="AFW11" s="267"/>
      <c r="AFX11" s="267"/>
      <c r="AFY11" s="267"/>
      <c r="AFZ11" s="267"/>
      <c r="AGA11" s="267"/>
      <c r="AGB11" s="267"/>
      <c r="AGC11" s="267"/>
      <c r="AGD11" s="267"/>
      <c r="AGE11" s="267"/>
      <c r="AGF11" s="267"/>
      <c r="AGG11" s="267"/>
      <c r="AGH11" s="267"/>
      <c r="AGI11" s="267"/>
      <c r="AGJ11" s="267"/>
      <c r="AGK11" s="267"/>
      <c r="AGL11" s="267"/>
      <c r="AGM11" s="267"/>
      <c r="AGN11" s="267"/>
      <c r="AGO11" s="267"/>
      <c r="AGP11" s="267"/>
      <c r="AGQ11" s="267"/>
      <c r="AGR11" s="267"/>
      <c r="AGS11" s="267"/>
      <c r="AGT11" s="267"/>
      <c r="AGU11" s="267"/>
      <c r="AGV11" s="267"/>
      <c r="AGW11" s="267"/>
      <c r="AGX11" s="267"/>
      <c r="AGY11" s="267"/>
      <c r="AGZ11" s="267"/>
      <c r="AHA11" s="267"/>
      <c r="AHB11" s="267"/>
      <c r="AHC11" s="267"/>
      <c r="AHD11" s="267"/>
      <c r="AHE11" s="267"/>
      <c r="AHF11" s="267"/>
      <c r="AHG11" s="267"/>
      <c r="AHH11" s="267"/>
      <c r="AHI11" s="267"/>
      <c r="AHJ11" s="267"/>
      <c r="AHK11" s="267"/>
      <c r="AHL11" s="267"/>
      <c r="AHM11" s="267"/>
      <c r="AHN11" s="267"/>
      <c r="AHO11" s="267"/>
      <c r="AHP11" s="267"/>
      <c r="AHQ11" s="267"/>
      <c r="AHR11" s="267"/>
      <c r="AHS11" s="267"/>
      <c r="AHT11" s="267"/>
      <c r="AHU11" s="267"/>
      <c r="AHV11" s="267"/>
      <c r="AHW11" s="267"/>
      <c r="AHX11" s="267"/>
      <c r="AHY11" s="267"/>
      <c r="AHZ11" s="267"/>
      <c r="AIA11" s="267"/>
      <c r="AIB11" s="267"/>
      <c r="AIC11" s="267"/>
      <c r="AID11" s="267"/>
      <c r="AIE11" s="267"/>
      <c r="AIF11" s="267"/>
      <c r="AIG11" s="267"/>
      <c r="AIH11" s="267"/>
      <c r="AII11" s="267"/>
      <c r="AIJ11" s="267"/>
      <c r="AIK11" s="267"/>
      <c r="AIL11" s="267"/>
      <c r="AIM11" s="267"/>
      <c r="AIN11" s="267"/>
      <c r="AIO11" s="267"/>
      <c r="AIP11" s="267"/>
      <c r="AIQ11" s="267"/>
      <c r="AIR11" s="267"/>
      <c r="AIS11" s="267"/>
      <c r="AIT11" s="267"/>
      <c r="AIU11" s="267"/>
      <c r="AIV11" s="267"/>
      <c r="AIW11" s="267"/>
      <c r="AIX11" s="267"/>
      <c r="AIY11" s="267"/>
      <c r="AIZ11" s="267"/>
      <c r="AJA11" s="267"/>
      <c r="AJB11" s="267"/>
      <c r="AJC11" s="267"/>
      <c r="AJD11" s="267"/>
      <c r="AJE11" s="267"/>
      <c r="AJF11" s="267"/>
      <c r="AJG11" s="267"/>
      <c r="AJH11" s="267"/>
      <c r="AJI11" s="267"/>
      <c r="AJJ11" s="267"/>
      <c r="AJK11" s="267"/>
      <c r="AJL11" s="267"/>
      <c r="AJM11" s="267"/>
      <c r="AJN11" s="267"/>
      <c r="AJO11" s="267"/>
      <c r="AJP11" s="267"/>
      <c r="AJQ11" s="267"/>
      <c r="AJR11" s="267"/>
      <c r="AJS11" s="267"/>
      <c r="AJT11" s="267"/>
      <c r="AJU11" s="267"/>
      <c r="AJV11" s="267"/>
      <c r="AJW11" s="267"/>
      <c r="AJX11" s="267"/>
      <c r="AJY11" s="267"/>
      <c r="AJZ11" s="267"/>
      <c r="AKA11" s="267"/>
      <c r="AKB11" s="267"/>
      <c r="AKC11" s="267"/>
      <c r="AKD11" s="267"/>
      <c r="AKE11" s="267"/>
      <c r="AKF11" s="267"/>
      <c r="AKG11" s="267"/>
      <c r="AKH11" s="267"/>
      <c r="AKI11" s="267"/>
      <c r="AKJ11" s="267"/>
      <c r="AKK11" s="267"/>
      <c r="AKL11" s="267"/>
      <c r="AKM11" s="267"/>
      <c r="AKN11" s="267"/>
      <c r="AKO11" s="267"/>
      <c r="AKP11" s="267"/>
      <c r="AKQ11" s="267"/>
      <c r="AKR11" s="267"/>
      <c r="AKS11" s="267"/>
      <c r="AKT11" s="267"/>
      <c r="AKU11" s="267"/>
      <c r="AKV11" s="267"/>
      <c r="AKW11" s="267"/>
      <c r="AKX11" s="267"/>
      <c r="AKY11" s="267"/>
      <c r="AKZ11" s="267"/>
      <c r="ALA11" s="267"/>
      <c r="ALB11" s="267"/>
      <c r="ALC11" s="267"/>
      <c r="ALD11" s="267"/>
    </row>
    <row r="12" spans="1:992" ht="24.65" customHeight="1" x14ac:dyDescent="0.25">
      <c r="A12" s="7" t="str">
        <f>IF(ISBLANK(B12),"",IF(ISNA(MATCH(B12,#REF!,0)),"?","+"))</f>
        <v>+</v>
      </c>
      <c r="B12" s="224">
        <v>1</v>
      </c>
      <c r="C12" s="103" t="s">
        <v>24</v>
      </c>
      <c r="D12" s="104" t="s">
        <v>25</v>
      </c>
      <c r="E12" s="105">
        <v>20</v>
      </c>
      <c r="F12" s="113">
        <v>20</v>
      </c>
      <c r="G12" s="104"/>
      <c r="H12" s="104"/>
      <c r="I12" s="104"/>
      <c r="J12" s="106">
        <v>6</v>
      </c>
      <c r="K12" s="107" t="e">
        <f>IF(AND(NOT(ISBLANK(#REF!)),OR(ISNA(MATCH(#REF!,#REF!,0)),#REF!="Podst")),"Podst?",IF(AND(NOT(ISBLANK(#REF!)),OR(ISNA(MATCH(#REF!,#REF!,0)),#REF!="Kier")),"Kier?",IF(AND(NOT(ISBLANK(#REF!)),OR(ISNA(MATCH(#REF!,#REF!,0)),#REF!="Inne")),"Inne?",SUM(E12:I12))))</f>
        <v>#REF!</v>
      </c>
      <c r="L12" s="108"/>
      <c r="M12" s="108" t="s">
        <v>77</v>
      </c>
      <c r="N12" s="108"/>
      <c r="O12" s="108" t="s">
        <v>79</v>
      </c>
      <c r="P12" s="109" t="str">
        <f>IF(AND(ISNA(MATCH($B12,#REF!,0)),ISNA(MATCH($B12,#REF!,0))),"","*")</f>
        <v>*</v>
      </c>
      <c r="Q12" s="110">
        <v>1</v>
      </c>
      <c r="R12" s="111" t="s">
        <v>309</v>
      </c>
      <c r="S12" s="108" t="s">
        <v>224</v>
      </c>
      <c r="T12" s="111" t="s">
        <v>160</v>
      </c>
    </row>
    <row r="13" spans="1:992" s="11" customFormat="1" ht="45" customHeight="1" x14ac:dyDescent="0.25">
      <c r="A13" s="10" t="str">
        <f>IF(ISBLANK(B13),"",IF(ISNA(MATCH(B13,#REF!,0)),"?","+"))</f>
        <v>+</v>
      </c>
      <c r="B13" s="227">
        <v>2</v>
      </c>
      <c r="C13" s="213" t="s">
        <v>138</v>
      </c>
      <c r="D13" s="201"/>
      <c r="E13" s="201">
        <v>12</v>
      </c>
      <c r="F13" s="201"/>
      <c r="G13" s="201">
        <v>20</v>
      </c>
      <c r="H13" s="201"/>
      <c r="I13" s="201"/>
      <c r="J13" s="201">
        <v>4</v>
      </c>
      <c r="K13" s="202" t="e">
        <f>IF(AND(NOT(ISBLANK(#REF!)),OR(ISNA(MATCH(#REF!,#REF!,0)),#REF!="Podst")),"Podst?",IF(AND(NOT(ISBLANK(#REF!)),OR(ISNA(MATCH(#REF!,#REF!,0)),#REF!="Kier")),"Kier?",IF(AND(NOT(ISBLANK(#REF!)),OR(ISNA(MATCH(#REF!,#REF!,0)),#REF!="Inne")),"Inne?",SUM(E13:I13))))</f>
        <v>#REF!</v>
      </c>
      <c r="L13" s="203" t="s">
        <v>45</v>
      </c>
      <c r="M13" s="203"/>
      <c r="N13" s="203" t="s">
        <v>78</v>
      </c>
      <c r="O13" s="203"/>
      <c r="P13" s="204" t="str">
        <f>IF(AND(ISNA(MATCH($B13,#REF!,0)),ISNA(MATCH($B13,#REF!,0))),"","*")</f>
        <v>*</v>
      </c>
      <c r="Q13" s="203">
        <f>Q12</f>
        <v>1</v>
      </c>
      <c r="R13" s="203" t="s">
        <v>139</v>
      </c>
      <c r="S13" s="203" t="s">
        <v>225</v>
      </c>
      <c r="T13" s="203" t="s">
        <v>154</v>
      </c>
      <c r="U13" s="70"/>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c r="EN13" s="69"/>
      <c r="EO13" s="69"/>
      <c r="EP13" s="69"/>
      <c r="EQ13" s="69"/>
      <c r="ER13" s="69"/>
      <c r="ES13" s="69"/>
      <c r="ET13" s="69"/>
      <c r="EU13" s="69"/>
      <c r="EV13" s="69"/>
      <c r="EW13" s="69"/>
      <c r="EX13" s="69"/>
      <c r="EY13" s="69"/>
      <c r="EZ13" s="69"/>
      <c r="FA13" s="69"/>
      <c r="FB13" s="69"/>
      <c r="FC13" s="69"/>
      <c r="FD13" s="69"/>
      <c r="FE13" s="69"/>
      <c r="FF13" s="69"/>
      <c r="FG13" s="69"/>
      <c r="FH13" s="69"/>
      <c r="FI13" s="69"/>
      <c r="FJ13" s="69"/>
      <c r="FK13" s="69"/>
      <c r="FL13" s="69"/>
      <c r="FM13" s="69"/>
      <c r="FN13" s="69"/>
      <c r="FO13" s="69"/>
      <c r="FP13" s="69"/>
      <c r="FQ13" s="69"/>
      <c r="FR13" s="69"/>
      <c r="FS13" s="69"/>
      <c r="FT13" s="69"/>
      <c r="FU13" s="69"/>
      <c r="FV13" s="69"/>
      <c r="FW13" s="69"/>
      <c r="FX13" s="69"/>
      <c r="FY13" s="69"/>
      <c r="FZ13" s="69"/>
      <c r="GA13" s="69"/>
      <c r="GB13" s="69"/>
      <c r="GC13" s="69"/>
      <c r="GD13" s="69"/>
      <c r="GE13" s="69"/>
      <c r="GF13" s="69"/>
      <c r="GG13" s="69"/>
      <c r="GH13" s="69"/>
      <c r="GI13" s="69"/>
      <c r="GJ13" s="69"/>
      <c r="GK13" s="69"/>
      <c r="GL13" s="69"/>
      <c r="GM13" s="69"/>
      <c r="GN13" s="69"/>
      <c r="GO13" s="69"/>
      <c r="GP13" s="69"/>
      <c r="GQ13" s="69"/>
      <c r="GR13" s="69"/>
      <c r="GS13" s="69"/>
      <c r="GT13" s="69"/>
      <c r="GU13" s="69"/>
      <c r="GV13" s="69"/>
      <c r="GW13" s="69"/>
      <c r="GX13" s="69"/>
      <c r="GY13" s="69"/>
      <c r="GZ13" s="69"/>
      <c r="HA13" s="69"/>
      <c r="HB13" s="69"/>
      <c r="HC13" s="69"/>
      <c r="HD13" s="69"/>
      <c r="HE13" s="69"/>
      <c r="HF13" s="69"/>
      <c r="HG13" s="69"/>
      <c r="HH13" s="69"/>
      <c r="HI13" s="69"/>
      <c r="HJ13" s="69"/>
      <c r="HK13" s="69"/>
      <c r="HL13" s="69"/>
      <c r="HM13" s="69"/>
      <c r="HN13" s="69"/>
      <c r="HO13" s="69"/>
      <c r="HP13" s="69"/>
      <c r="HQ13" s="69"/>
      <c r="HR13" s="69"/>
      <c r="HS13" s="69"/>
      <c r="HT13" s="69"/>
      <c r="HU13" s="69"/>
      <c r="HV13" s="69"/>
      <c r="HW13" s="69"/>
      <c r="HX13" s="69"/>
      <c r="HY13" s="69"/>
      <c r="HZ13" s="69"/>
      <c r="IA13" s="69"/>
      <c r="IB13" s="69"/>
      <c r="IC13" s="69"/>
      <c r="ID13" s="69"/>
      <c r="IE13" s="69"/>
      <c r="IF13" s="69"/>
      <c r="IG13" s="69"/>
      <c r="IH13" s="69"/>
      <c r="II13" s="69"/>
      <c r="IJ13" s="69"/>
      <c r="IK13" s="69"/>
      <c r="IL13" s="69"/>
      <c r="IM13" s="69"/>
      <c r="IN13" s="69"/>
      <c r="IO13" s="69"/>
      <c r="IP13" s="69"/>
      <c r="IQ13" s="69"/>
      <c r="IR13" s="69"/>
      <c r="IS13" s="69"/>
      <c r="IT13" s="69"/>
      <c r="IU13" s="69"/>
      <c r="IV13" s="69"/>
      <c r="IW13" s="69"/>
      <c r="IX13" s="69"/>
      <c r="IY13" s="69"/>
      <c r="IZ13" s="69"/>
      <c r="JA13" s="69"/>
      <c r="JB13" s="69"/>
      <c r="JC13" s="69"/>
      <c r="JD13" s="69"/>
      <c r="JE13" s="69"/>
      <c r="JF13" s="69"/>
      <c r="JG13" s="69"/>
      <c r="JH13" s="69"/>
      <c r="JI13" s="69"/>
      <c r="JJ13" s="69"/>
      <c r="JK13" s="69"/>
      <c r="JL13" s="69"/>
      <c r="JM13" s="69"/>
      <c r="JN13" s="69"/>
      <c r="JO13" s="69"/>
      <c r="JP13" s="69"/>
      <c r="JQ13" s="69"/>
      <c r="JR13" s="69"/>
      <c r="JS13" s="69"/>
      <c r="JT13" s="69"/>
      <c r="JU13" s="69"/>
      <c r="JV13" s="69"/>
      <c r="JW13" s="69"/>
      <c r="JX13" s="69"/>
      <c r="JY13" s="69"/>
      <c r="JZ13" s="69"/>
      <c r="KA13" s="69"/>
      <c r="KB13" s="69"/>
      <c r="KC13" s="69"/>
      <c r="KD13" s="69"/>
      <c r="KE13" s="69"/>
      <c r="KF13" s="69"/>
      <c r="KG13" s="69"/>
      <c r="KH13" s="69"/>
      <c r="KI13" s="69"/>
      <c r="KJ13" s="69"/>
      <c r="KK13" s="69"/>
      <c r="KL13" s="69"/>
      <c r="KM13" s="69"/>
      <c r="KN13" s="69"/>
      <c r="KO13" s="69"/>
      <c r="KP13" s="69"/>
      <c r="KQ13" s="69"/>
      <c r="KR13" s="69"/>
      <c r="KS13" s="69"/>
      <c r="KT13" s="69"/>
      <c r="KU13" s="69"/>
      <c r="KV13" s="69"/>
      <c r="KW13" s="69"/>
      <c r="KX13" s="69"/>
      <c r="KY13" s="69"/>
      <c r="KZ13" s="69"/>
      <c r="LA13" s="69"/>
      <c r="LB13" s="69"/>
      <c r="LC13" s="69"/>
      <c r="LD13" s="69"/>
      <c r="LE13" s="69"/>
      <c r="LF13" s="69"/>
      <c r="LG13" s="69"/>
      <c r="LH13" s="69"/>
      <c r="LI13" s="69"/>
      <c r="LJ13" s="69"/>
      <c r="LK13" s="69"/>
      <c r="LL13" s="69"/>
      <c r="LM13" s="69"/>
      <c r="LN13" s="69"/>
      <c r="LO13" s="69"/>
      <c r="LP13" s="69"/>
      <c r="LQ13" s="69"/>
      <c r="LR13" s="69"/>
      <c r="LS13" s="69"/>
      <c r="LT13" s="69"/>
      <c r="LU13" s="69"/>
      <c r="LV13" s="69"/>
      <c r="LW13" s="69"/>
      <c r="LX13" s="69"/>
      <c r="LY13" s="69"/>
      <c r="LZ13" s="69"/>
      <c r="MA13" s="69"/>
      <c r="MB13" s="69"/>
      <c r="MC13" s="69"/>
      <c r="MD13" s="69"/>
      <c r="ME13" s="69"/>
      <c r="MF13" s="69"/>
      <c r="MG13" s="69"/>
      <c r="MH13" s="69"/>
      <c r="MI13" s="69"/>
      <c r="MJ13" s="69"/>
      <c r="MK13" s="69"/>
      <c r="ML13" s="69"/>
      <c r="MM13" s="69"/>
      <c r="MN13" s="69"/>
      <c r="MO13" s="69"/>
      <c r="MP13" s="69"/>
      <c r="MQ13" s="69"/>
      <c r="MR13" s="69"/>
      <c r="MS13" s="69"/>
      <c r="MT13" s="69"/>
      <c r="MU13" s="69"/>
      <c r="MV13" s="69"/>
      <c r="MW13" s="69"/>
      <c r="MX13" s="69"/>
      <c r="MY13" s="69"/>
      <c r="MZ13" s="69"/>
      <c r="NA13" s="69"/>
      <c r="NB13" s="69"/>
      <c r="NC13" s="69"/>
      <c r="ND13" s="69"/>
      <c r="NE13" s="69"/>
      <c r="NF13" s="69"/>
      <c r="NG13" s="69"/>
      <c r="NH13" s="69"/>
      <c r="NI13" s="69"/>
      <c r="NJ13" s="69"/>
      <c r="NK13" s="69"/>
      <c r="NL13" s="69"/>
      <c r="NM13" s="69"/>
      <c r="NN13" s="69"/>
      <c r="NO13" s="69"/>
      <c r="NP13" s="69"/>
      <c r="NQ13" s="69"/>
      <c r="NR13" s="69"/>
      <c r="NS13" s="69"/>
      <c r="NT13" s="69"/>
      <c r="NU13" s="69"/>
      <c r="NV13" s="69"/>
      <c r="NW13" s="69"/>
      <c r="NX13" s="69"/>
      <c r="NY13" s="69"/>
      <c r="NZ13" s="69"/>
      <c r="OA13" s="69"/>
      <c r="OB13" s="69"/>
      <c r="OC13" s="69"/>
      <c r="OD13" s="69"/>
      <c r="OE13" s="69"/>
      <c r="OF13" s="69"/>
      <c r="OG13" s="69"/>
      <c r="OH13" s="69"/>
      <c r="OI13" s="69"/>
      <c r="OJ13" s="69"/>
      <c r="OK13" s="69"/>
      <c r="OL13" s="69"/>
      <c r="OM13" s="69"/>
      <c r="ON13" s="69"/>
      <c r="OO13" s="69"/>
      <c r="OP13" s="69"/>
      <c r="OQ13" s="69"/>
      <c r="OR13" s="69"/>
      <c r="OS13" s="69"/>
      <c r="OT13" s="69"/>
      <c r="OU13" s="69"/>
      <c r="OV13" s="69"/>
      <c r="OW13" s="69"/>
      <c r="OX13" s="69"/>
      <c r="OY13" s="69"/>
      <c r="OZ13" s="69"/>
      <c r="PA13" s="69"/>
      <c r="PB13" s="69"/>
      <c r="PC13" s="69"/>
      <c r="PD13" s="69"/>
      <c r="PE13" s="69"/>
      <c r="PF13" s="69"/>
      <c r="PG13" s="69"/>
      <c r="PH13" s="69"/>
      <c r="PI13" s="69"/>
      <c r="PJ13" s="69"/>
      <c r="PK13" s="69"/>
      <c r="PL13" s="69"/>
      <c r="PM13" s="69"/>
      <c r="PN13" s="69"/>
      <c r="PO13" s="69"/>
      <c r="PP13" s="69"/>
      <c r="PQ13" s="69"/>
      <c r="PR13" s="69"/>
      <c r="PS13" s="69"/>
      <c r="PT13" s="69"/>
      <c r="PU13" s="69"/>
      <c r="PV13" s="69"/>
      <c r="PW13" s="69"/>
      <c r="PX13" s="69"/>
      <c r="PY13" s="69"/>
      <c r="PZ13" s="69"/>
      <c r="QA13" s="69"/>
      <c r="QB13" s="69"/>
      <c r="QC13" s="69"/>
      <c r="QD13" s="69"/>
      <c r="QE13" s="69"/>
      <c r="QF13" s="69"/>
      <c r="QG13" s="69"/>
      <c r="QH13" s="69"/>
      <c r="QI13" s="69"/>
      <c r="QJ13" s="69"/>
      <c r="QK13" s="69"/>
      <c r="QL13" s="69"/>
      <c r="QM13" s="69"/>
      <c r="QN13" s="69"/>
      <c r="QO13" s="69"/>
      <c r="QP13" s="69"/>
      <c r="QQ13" s="69"/>
      <c r="QR13" s="69"/>
      <c r="QS13" s="69"/>
      <c r="QT13" s="69"/>
      <c r="QU13" s="69"/>
      <c r="QV13" s="69"/>
      <c r="QW13" s="69"/>
      <c r="QX13" s="69"/>
      <c r="QY13" s="69"/>
      <c r="QZ13" s="69"/>
      <c r="RA13" s="69"/>
      <c r="RB13" s="69"/>
      <c r="RC13" s="69"/>
      <c r="RD13" s="69"/>
      <c r="RE13" s="69"/>
      <c r="RF13" s="69"/>
      <c r="RG13" s="69"/>
      <c r="RH13" s="69"/>
      <c r="RI13" s="69"/>
      <c r="RJ13" s="69"/>
      <c r="RK13" s="69"/>
      <c r="RL13" s="69"/>
      <c r="RM13" s="69"/>
      <c r="RN13" s="69"/>
      <c r="RO13" s="69"/>
      <c r="RP13" s="69"/>
      <c r="RQ13" s="69"/>
      <c r="RR13" s="69"/>
      <c r="RS13" s="69"/>
      <c r="RT13" s="69"/>
      <c r="RU13" s="69"/>
      <c r="RV13" s="69"/>
      <c r="RW13" s="69"/>
      <c r="RX13" s="69"/>
      <c r="RY13" s="69"/>
      <c r="RZ13" s="69"/>
      <c r="SA13" s="69"/>
      <c r="SB13" s="69"/>
      <c r="SC13" s="69"/>
      <c r="SD13" s="69"/>
      <c r="SE13" s="69"/>
      <c r="SF13" s="69"/>
      <c r="SG13" s="69"/>
      <c r="SH13" s="69"/>
      <c r="SI13" s="69"/>
      <c r="SJ13" s="69"/>
      <c r="SK13" s="69"/>
      <c r="SL13" s="69"/>
      <c r="SM13" s="69"/>
      <c r="SN13" s="69"/>
      <c r="SO13" s="69"/>
      <c r="SP13" s="69"/>
      <c r="SQ13" s="69"/>
      <c r="SR13" s="69"/>
      <c r="SS13" s="69"/>
      <c r="ST13" s="69"/>
      <c r="SU13" s="69"/>
      <c r="SV13" s="69"/>
      <c r="SW13" s="69"/>
      <c r="SX13" s="69"/>
      <c r="SY13" s="69"/>
      <c r="SZ13" s="69"/>
      <c r="TA13" s="69"/>
      <c r="TB13" s="69"/>
      <c r="TC13" s="69"/>
      <c r="TD13" s="69"/>
      <c r="TE13" s="69"/>
      <c r="TF13" s="69"/>
      <c r="TG13" s="69"/>
      <c r="TH13" s="69"/>
      <c r="TI13" s="69"/>
      <c r="TJ13" s="69"/>
      <c r="TK13" s="69"/>
      <c r="TL13" s="69"/>
      <c r="TM13" s="69"/>
      <c r="TN13" s="69"/>
      <c r="TO13" s="69"/>
      <c r="TP13" s="69"/>
      <c r="TQ13" s="69"/>
      <c r="TR13" s="69"/>
      <c r="TS13" s="69"/>
      <c r="TT13" s="69"/>
      <c r="TU13" s="69"/>
      <c r="TV13" s="69"/>
      <c r="TW13" s="69"/>
      <c r="TX13" s="69"/>
      <c r="TY13" s="69"/>
      <c r="TZ13" s="69"/>
      <c r="UA13" s="69"/>
      <c r="UB13" s="69"/>
      <c r="UC13" s="69"/>
      <c r="UD13" s="69"/>
      <c r="UE13" s="69"/>
      <c r="UF13" s="69"/>
      <c r="UG13" s="69"/>
      <c r="UH13" s="69"/>
      <c r="UI13" s="69"/>
      <c r="UJ13" s="69"/>
      <c r="UK13" s="69"/>
      <c r="UL13" s="69"/>
      <c r="UM13" s="69"/>
      <c r="UN13" s="69"/>
      <c r="UO13" s="69"/>
      <c r="UP13" s="69"/>
      <c r="UQ13" s="69"/>
      <c r="UR13" s="69"/>
      <c r="US13" s="69"/>
      <c r="UT13" s="69"/>
      <c r="UU13" s="69"/>
      <c r="UV13" s="69"/>
      <c r="UW13" s="69"/>
      <c r="UX13" s="69"/>
      <c r="UY13" s="69"/>
      <c r="UZ13" s="69"/>
      <c r="VA13" s="69"/>
      <c r="VB13" s="69"/>
      <c r="VC13" s="69"/>
      <c r="VD13" s="69"/>
      <c r="VE13" s="69"/>
      <c r="VF13" s="69"/>
      <c r="VG13" s="69"/>
      <c r="VH13" s="69"/>
      <c r="VI13" s="69"/>
      <c r="VJ13" s="69"/>
      <c r="VK13" s="69"/>
      <c r="VL13" s="69"/>
      <c r="VM13" s="69"/>
      <c r="VN13" s="69"/>
      <c r="VO13" s="69"/>
      <c r="VP13" s="69"/>
      <c r="VQ13" s="69"/>
      <c r="VR13" s="69"/>
      <c r="VS13" s="69"/>
      <c r="VT13" s="69"/>
      <c r="VU13" s="69"/>
      <c r="VV13" s="69"/>
      <c r="VW13" s="69"/>
      <c r="VX13" s="69"/>
      <c r="VY13" s="69"/>
      <c r="VZ13" s="69"/>
      <c r="WA13" s="69"/>
      <c r="WB13" s="69"/>
      <c r="WC13" s="69"/>
      <c r="WD13" s="69"/>
      <c r="WE13" s="69"/>
      <c r="WF13" s="69"/>
      <c r="WG13" s="69"/>
      <c r="WH13" s="69"/>
      <c r="WI13" s="69"/>
      <c r="WJ13" s="69"/>
      <c r="WK13" s="69"/>
      <c r="WL13" s="69"/>
      <c r="WM13" s="69"/>
      <c r="WN13" s="69"/>
      <c r="WO13" s="69"/>
      <c r="WP13" s="69"/>
      <c r="WQ13" s="69"/>
      <c r="WR13" s="69"/>
      <c r="WS13" s="69"/>
      <c r="WT13" s="69"/>
      <c r="WU13" s="69"/>
      <c r="WV13" s="69"/>
      <c r="WW13" s="69"/>
      <c r="WX13" s="69"/>
      <c r="WY13" s="69"/>
      <c r="WZ13" s="69"/>
      <c r="XA13" s="69"/>
      <c r="XB13" s="69"/>
      <c r="XC13" s="69"/>
      <c r="XD13" s="69"/>
      <c r="XE13" s="69"/>
      <c r="XF13" s="69"/>
      <c r="XG13" s="69"/>
      <c r="XH13" s="69"/>
      <c r="XI13" s="69"/>
      <c r="XJ13" s="69"/>
      <c r="XK13" s="69"/>
      <c r="XL13" s="69"/>
      <c r="XM13" s="69"/>
      <c r="XN13" s="69"/>
      <c r="XO13" s="69"/>
      <c r="XP13" s="69"/>
      <c r="XQ13" s="69"/>
      <c r="XR13" s="69"/>
      <c r="XS13" s="69"/>
      <c r="XT13" s="69"/>
      <c r="XU13" s="69"/>
      <c r="XV13" s="69"/>
      <c r="XW13" s="69"/>
      <c r="XX13" s="69"/>
      <c r="XY13" s="69"/>
      <c r="XZ13" s="69"/>
      <c r="YA13" s="69"/>
      <c r="YB13" s="69"/>
      <c r="YC13" s="69"/>
      <c r="YD13" s="69"/>
      <c r="YE13" s="69"/>
      <c r="YF13" s="69"/>
      <c r="YG13" s="69"/>
      <c r="YH13" s="69"/>
      <c r="YI13" s="69"/>
      <c r="YJ13" s="69"/>
      <c r="YK13" s="69"/>
      <c r="YL13" s="69"/>
      <c r="YM13" s="69"/>
      <c r="YN13" s="69"/>
      <c r="YO13" s="69"/>
      <c r="YP13" s="69"/>
      <c r="YQ13" s="69"/>
      <c r="YR13" s="69"/>
      <c r="YS13" s="69"/>
      <c r="YT13" s="69"/>
      <c r="YU13" s="69"/>
      <c r="YV13" s="69"/>
      <c r="YW13" s="69"/>
      <c r="YX13" s="69"/>
      <c r="YY13" s="69"/>
      <c r="YZ13" s="69"/>
      <c r="ZA13" s="69"/>
      <c r="ZB13" s="69"/>
      <c r="ZC13" s="69"/>
      <c r="ZD13" s="69"/>
      <c r="ZE13" s="69"/>
      <c r="ZF13" s="69"/>
      <c r="ZG13" s="69"/>
      <c r="ZH13" s="69"/>
      <c r="ZI13" s="69"/>
      <c r="ZJ13" s="69"/>
      <c r="ZK13" s="69"/>
      <c r="ZL13" s="69"/>
      <c r="ZM13" s="69"/>
      <c r="ZN13" s="69"/>
      <c r="ZO13" s="69"/>
      <c r="ZP13" s="69"/>
      <c r="ZQ13" s="69"/>
      <c r="ZR13" s="69"/>
      <c r="ZS13" s="69"/>
      <c r="ZT13" s="69"/>
      <c r="ZU13" s="69"/>
      <c r="ZV13" s="69"/>
      <c r="ZW13" s="69"/>
      <c r="ZX13" s="69"/>
      <c r="ZY13" s="69"/>
      <c r="ZZ13" s="69"/>
      <c r="AAA13" s="69"/>
      <c r="AAB13" s="69"/>
      <c r="AAC13" s="69"/>
      <c r="AAD13" s="69"/>
      <c r="AAE13" s="69"/>
      <c r="AAF13" s="69"/>
      <c r="AAG13" s="69"/>
      <c r="AAH13" s="69"/>
      <c r="AAI13" s="69"/>
      <c r="AAJ13" s="69"/>
      <c r="AAK13" s="69"/>
      <c r="AAL13" s="69"/>
      <c r="AAM13" s="69"/>
      <c r="AAN13" s="69"/>
      <c r="AAO13" s="69"/>
      <c r="AAP13" s="69"/>
      <c r="AAQ13" s="69"/>
      <c r="AAR13" s="69"/>
      <c r="AAS13" s="69"/>
      <c r="AAT13" s="69"/>
      <c r="AAU13" s="69"/>
      <c r="AAV13" s="69"/>
      <c r="AAW13" s="69"/>
      <c r="AAX13" s="69"/>
      <c r="AAY13" s="69"/>
      <c r="AAZ13" s="69"/>
      <c r="ABA13" s="69"/>
      <c r="ABB13" s="69"/>
      <c r="ABC13" s="69"/>
      <c r="ABD13" s="69"/>
      <c r="ABE13" s="69"/>
      <c r="ABF13" s="69"/>
      <c r="ABG13" s="69"/>
      <c r="ABH13" s="69"/>
      <c r="ABI13" s="69"/>
      <c r="ABJ13" s="69"/>
      <c r="ABK13" s="69"/>
      <c r="ABL13" s="69"/>
      <c r="ABM13" s="69"/>
      <c r="ABN13" s="69"/>
      <c r="ABO13" s="69"/>
      <c r="ABP13" s="69"/>
      <c r="ABQ13" s="69"/>
      <c r="ABR13" s="69"/>
      <c r="ABS13" s="69"/>
      <c r="ABT13" s="69"/>
      <c r="ABU13" s="69"/>
      <c r="ABV13" s="69"/>
      <c r="ABW13" s="69"/>
      <c r="ABX13" s="69"/>
      <c r="ABY13" s="69"/>
      <c r="ABZ13" s="69"/>
      <c r="ACA13" s="69"/>
      <c r="ACB13" s="69"/>
      <c r="ACC13" s="69"/>
      <c r="ACD13" s="69"/>
      <c r="ACE13" s="69"/>
      <c r="ACF13" s="69"/>
      <c r="ACG13" s="69"/>
      <c r="ACH13" s="69"/>
      <c r="ACI13" s="69"/>
      <c r="ACJ13" s="69"/>
      <c r="ACK13" s="69"/>
      <c r="ACL13" s="69"/>
      <c r="ACM13" s="69"/>
      <c r="ACN13" s="69"/>
      <c r="ACO13" s="69"/>
      <c r="ACP13" s="69"/>
      <c r="ACQ13" s="69"/>
      <c r="ACR13" s="69"/>
      <c r="ACS13" s="69"/>
      <c r="ACT13" s="69"/>
      <c r="ACU13" s="69"/>
      <c r="ACV13" s="69"/>
      <c r="ACW13" s="69"/>
      <c r="ACX13" s="69"/>
      <c r="ACY13" s="69"/>
      <c r="ACZ13" s="69"/>
      <c r="ADA13" s="69"/>
      <c r="ADB13" s="69"/>
      <c r="ADC13" s="69"/>
      <c r="ADD13" s="69"/>
      <c r="ADE13" s="69"/>
      <c r="ADF13" s="69"/>
      <c r="ADG13" s="69"/>
      <c r="ADH13" s="69"/>
      <c r="ADI13" s="69"/>
      <c r="ADJ13" s="69"/>
      <c r="ADK13" s="69"/>
      <c r="ADL13" s="69"/>
      <c r="ADM13" s="69"/>
      <c r="ADN13" s="69"/>
      <c r="ADO13" s="69"/>
      <c r="ADP13" s="69"/>
      <c r="ADQ13" s="69"/>
      <c r="ADR13" s="69"/>
      <c r="ADS13" s="69"/>
      <c r="ADT13" s="69"/>
      <c r="ADU13" s="69"/>
      <c r="ADV13" s="69"/>
      <c r="ADW13" s="69"/>
      <c r="ADX13" s="69"/>
      <c r="ADY13" s="69"/>
      <c r="ADZ13" s="69"/>
      <c r="AEA13" s="69"/>
      <c r="AEB13" s="69"/>
      <c r="AEC13" s="69"/>
      <c r="AED13" s="69"/>
      <c r="AEE13" s="69"/>
      <c r="AEF13" s="69"/>
      <c r="AEG13" s="69"/>
      <c r="AEH13" s="69"/>
      <c r="AEI13" s="69"/>
      <c r="AEJ13" s="69"/>
      <c r="AEK13" s="69"/>
      <c r="AEL13" s="69"/>
      <c r="AEM13" s="69"/>
      <c r="AEN13" s="69"/>
      <c r="AEO13" s="69"/>
      <c r="AEP13" s="69"/>
      <c r="AEQ13" s="69"/>
      <c r="AER13" s="69"/>
      <c r="AES13" s="69"/>
      <c r="AET13" s="69"/>
      <c r="AEU13" s="69"/>
      <c r="AEV13" s="69"/>
      <c r="AEW13" s="69"/>
      <c r="AEX13" s="69"/>
      <c r="AEY13" s="69"/>
      <c r="AEZ13" s="69"/>
      <c r="AFA13" s="69"/>
      <c r="AFB13" s="69"/>
      <c r="AFC13" s="69"/>
      <c r="AFD13" s="69"/>
      <c r="AFE13" s="69"/>
      <c r="AFF13" s="69"/>
      <c r="AFG13" s="69"/>
      <c r="AFH13" s="69"/>
      <c r="AFI13" s="69"/>
      <c r="AFJ13" s="69"/>
      <c r="AFK13" s="69"/>
      <c r="AFL13" s="69"/>
      <c r="AFM13" s="69"/>
      <c r="AFN13" s="69"/>
      <c r="AFO13" s="69"/>
      <c r="AFP13" s="69"/>
      <c r="AFQ13" s="69"/>
      <c r="AFR13" s="69"/>
      <c r="AFS13" s="69"/>
      <c r="AFT13" s="69"/>
      <c r="AFU13" s="69"/>
      <c r="AFV13" s="69"/>
      <c r="AFW13" s="69"/>
      <c r="AFX13" s="69"/>
      <c r="AFY13" s="69"/>
      <c r="AFZ13" s="69"/>
      <c r="AGA13" s="69"/>
      <c r="AGB13" s="69"/>
      <c r="AGC13" s="69"/>
      <c r="AGD13" s="69"/>
      <c r="AGE13" s="69"/>
      <c r="AGF13" s="69"/>
      <c r="AGG13" s="69"/>
      <c r="AGH13" s="69"/>
      <c r="AGI13" s="69"/>
      <c r="AGJ13" s="69"/>
      <c r="AGK13" s="69"/>
      <c r="AGL13" s="69"/>
      <c r="AGM13" s="69"/>
      <c r="AGN13" s="69"/>
      <c r="AGO13" s="69"/>
      <c r="AGP13" s="69"/>
      <c r="AGQ13" s="69"/>
      <c r="AGR13" s="69"/>
      <c r="AGS13" s="69"/>
      <c r="AGT13" s="69"/>
      <c r="AGU13" s="69"/>
      <c r="AGV13" s="69"/>
      <c r="AGW13" s="69"/>
      <c r="AGX13" s="69"/>
      <c r="AGY13" s="69"/>
      <c r="AGZ13" s="69"/>
      <c r="AHA13" s="69"/>
      <c r="AHB13" s="69"/>
      <c r="AHC13" s="69"/>
      <c r="AHD13" s="69"/>
      <c r="AHE13" s="69"/>
      <c r="AHF13" s="69"/>
      <c r="AHG13" s="69"/>
      <c r="AHH13" s="69"/>
      <c r="AHI13" s="69"/>
      <c r="AHJ13" s="69"/>
      <c r="AHK13" s="69"/>
      <c r="AHL13" s="69"/>
      <c r="AHM13" s="69"/>
      <c r="AHN13" s="69"/>
      <c r="AHO13" s="69"/>
      <c r="AHP13" s="69"/>
      <c r="AHQ13" s="69"/>
      <c r="AHR13" s="69"/>
      <c r="AHS13" s="69"/>
      <c r="AHT13" s="69"/>
      <c r="AHU13" s="69"/>
      <c r="AHV13" s="69"/>
      <c r="AHW13" s="69"/>
      <c r="AHX13" s="69"/>
      <c r="AHY13" s="69"/>
      <c r="AHZ13" s="69"/>
      <c r="AIA13" s="69"/>
      <c r="AIB13" s="69"/>
      <c r="AIC13" s="69"/>
      <c r="AID13" s="69"/>
      <c r="AIE13" s="69"/>
      <c r="AIF13" s="69"/>
      <c r="AIG13" s="69"/>
      <c r="AIH13" s="69"/>
      <c r="AII13" s="69"/>
      <c r="AIJ13" s="69"/>
      <c r="AIK13" s="69"/>
      <c r="AIL13" s="69"/>
      <c r="AIM13" s="69"/>
      <c r="AIN13" s="69"/>
      <c r="AIO13" s="69"/>
      <c r="AIP13" s="69"/>
      <c r="AIQ13" s="69"/>
      <c r="AIR13" s="69"/>
      <c r="AIS13" s="69"/>
      <c r="AIT13" s="69"/>
      <c r="AIU13" s="69"/>
      <c r="AIV13" s="69"/>
      <c r="AIW13" s="69"/>
      <c r="AIX13" s="69"/>
      <c r="AIY13" s="69"/>
      <c r="AIZ13" s="69"/>
      <c r="AJA13" s="69"/>
      <c r="AJB13" s="69"/>
      <c r="AJC13" s="69"/>
      <c r="AJD13" s="69"/>
      <c r="AJE13" s="69"/>
      <c r="AJF13" s="69"/>
      <c r="AJG13" s="69"/>
      <c r="AJH13" s="69"/>
      <c r="AJI13" s="69"/>
      <c r="AJJ13" s="69"/>
      <c r="AJK13" s="69"/>
      <c r="AJL13" s="69"/>
      <c r="AJM13" s="69"/>
      <c r="AJN13" s="69"/>
      <c r="AJO13" s="69"/>
      <c r="AJP13" s="69"/>
      <c r="AJQ13" s="69"/>
      <c r="AJR13" s="69"/>
      <c r="AJS13" s="69"/>
      <c r="AJT13" s="69"/>
      <c r="AJU13" s="69"/>
      <c r="AJV13" s="69"/>
      <c r="AJW13" s="69"/>
      <c r="AJX13" s="69"/>
      <c r="AJY13" s="69"/>
      <c r="AJZ13" s="69"/>
      <c r="AKA13" s="69"/>
      <c r="AKB13" s="69"/>
      <c r="AKC13" s="69"/>
      <c r="AKD13" s="69"/>
      <c r="AKE13" s="69"/>
      <c r="AKF13" s="69"/>
      <c r="AKG13" s="69"/>
      <c r="AKH13" s="69"/>
      <c r="AKI13" s="69"/>
      <c r="AKJ13" s="69"/>
      <c r="AKK13" s="69"/>
      <c r="AKL13" s="69"/>
      <c r="AKM13" s="69"/>
      <c r="AKN13" s="69"/>
      <c r="AKO13" s="69"/>
      <c r="AKP13" s="69"/>
      <c r="AKQ13" s="69"/>
      <c r="AKR13" s="69"/>
      <c r="AKS13" s="69"/>
      <c r="AKT13" s="69"/>
      <c r="AKU13" s="69"/>
      <c r="AKV13" s="69"/>
      <c r="AKW13" s="69"/>
      <c r="AKX13" s="69"/>
      <c r="AKY13" s="69"/>
      <c r="AKZ13" s="69"/>
      <c r="ALA13" s="69"/>
      <c r="ALB13" s="69"/>
      <c r="ALC13" s="69"/>
      <c r="ALD13" s="69"/>
    </row>
    <row r="14" spans="1:992" ht="39.75" customHeight="1" x14ac:dyDescent="0.25">
      <c r="A14" s="7" t="str">
        <f>IF(ISBLANK(B14),"",IF(ISNA(MATCH(B14,#REF!,0)),"?","+"))</f>
        <v>+</v>
      </c>
      <c r="B14" s="224">
        <v>3</v>
      </c>
      <c r="C14" s="119" t="s">
        <v>346</v>
      </c>
      <c r="D14" s="113" t="s">
        <v>25</v>
      </c>
      <c r="E14" s="105">
        <v>16</v>
      </c>
      <c r="F14" s="113"/>
      <c r="G14" s="105">
        <v>12</v>
      </c>
      <c r="H14" s="113"/>
      <c r="I14" s="113"/>
      <c r="J14" s="113">
        <v>4</v>
      </c>
      <c r="K14" s="107" t="e">
        <f>IF(AND(NOT(ISBLANK(#REF!)),OR(ISNA(MATCH(#REF!,#REF!,0)),#REF!="Podst")),"Podst?",IF(AND(NOT(ISBLANK(#REF!)),OR(ISNA(MATCH(#REF!,#REF!,0)),#REF!="Kier")),"Kier?",IF(AND(NOT(ISBLANK(#REF!)),OR(ISNA(MATCH(#REF!,#REF!,0)),#REF!="Inne")),"Inne?",SUM(E14:I14))))</f>
        <v>#REF!</v>
      </c>
      <c r="L14" s="108"/>
      <c r="M14" s="108"/>
      <c r="N14" s="108" t="s">
        <v>78</v>
      </c>
      <c r="O14" s="108"/>
      <c r="P14" s="109" t="str">
        <f>IF(AND(ISNA(MATCH($B14,#REF!,0)),ISNA(MATCH($B14,#REF!,0))),"","*")</f>
        <v>*</v>
      </c>
      <c r="Q14" s="110">
        <f>Q13</f>
        <v>1</v>
      </c>
      <c r="R14" s="108" t="s">
        <v>226</v>
      </c>
      <c r="S14" s="108" t="s">
        <v>140</v>
      </c>
      <c r="T14" s="111" t="s">
        <v>141</v>
      </c>
    </row>
    <row r="15" spans="1:992" ht="26.5" customHeight="1" x14ac:dyDescent="0.25">
      <c r="A15" s="5" t="str">
        <f>IF(ISBLANK(B15),"",IF(ISNA(MATCH(B15,#REF!,0)),"?","+"))</f>
        <v>+</v>
      </c>
      <c r="B15" s="227">
        <v>4</v>
      </c>
      <c r="C15" s="205" t="s">
        <v>28</v>
      </c>
      <c r="D15" s="201" t="s">
        <v>25</v>
      </c>
      <c r="E15" s="201">
        <v>20</v>
      </c>
      <c r="F15" s="201">
        <v>20</v>
      </c>
      <c r="G15" s="201"/>
      <c r="H15" s="201"/>
      <c r="I15" s="201"/>
      <c r="J15" s="201">
        <v>6</v>
      </c>
      <c r="K15" s="202" t="e">
        <f>IF(AND(NOT(ISBLANK(#REF!)),OR(ISNA(MATCH(#REF!,#REF!,0)),#REF!="Podst")),"Podst?",IF(AND(NOT(ISBLANK(#REF!)),OR(ISNA(MATCH(#REF!,#REF!,0)),#REF!="Kier")),"Kier?",IF(AND(NOT(ISBLANK(#REF!)),OR(ISNA(MATCH(#REF!,#REF!,0)),#REF!="Inne")),"Inne?",SUM(E15:I15))))</f>
        <v>#REF!</v>
      </c>
      <c r="L15" s="203"/>
      <c r="M15" s="203" t="s">
        <v>77</v>
      </c>
      <c r="N15" s="203"/>
      <c r="O15" s="203" t="s">
        <v>79</v>
      </c>
      <c r="P15" s="204" t="str">
        <f>IF(AND(ISNA(MATCH($B15,#REF!,0)),ISNA(MATCH($B15,#REF!,0))),"","*")</f>
        <v>*</v>
      </c>
      <c r="Q15" s="203">
        <f>Q14</f>
        <v>1</v>
      </c>
      <c r="R15" s="203" t="s">
        <v>227</v>
      </c>
      <c r="S15" s="203" t="s">
        <v>152</v>
      </c>
      <c r="T15" s="203" t="s">
        <v>160</v>
      </c>
    </row>
    <row r="16" spans="1:992" ht="23.5" customHeight="1" x14ac:dyDescent="0.25">
      <c r="A16" s="7" t="str">
        <f>IF(ISBLANK(B16),"",IF(ISNA(MATCH(B16,#REF!,0)),"?","+"))</f>
        <v>+</v>
      </c>
      <c r="B16" s="224">
        <v>5</v>
      </c>
      <c r="C16" s="114" t="s">
        <v>46</v>
      </c>
      <c r="D16" s="113"/>
      <c r="E16" s="113">
        <v>12</v>
      </c>
      <c r="F16" s="113"/>
      <c r="G16" s="113">
        <v>12</v>
      </c>
      <c r="H16" s="113"/>
      <c r="I16" s="113"/>
      <c r="J16" s="113">
        <v>3</v>
      </c>
      <c r="K16" s="107" t="e">
        <f>IF(AND(NOT(ISBLANK(#REF!)),OR(ISNA(MATCH(#REF!,#REF!,0)),#REF!="Podst")),"Podst?",IF(AND(NOT(ISBLANK(#REF!)),OR(ISNA(MATCH(#REF!,#REF!,0)),#REF!="Kier")),"Kier?",IF(AND(NOT(ISBLANK(#REF!)),OR(ISNA(MATCH(#REF!,#REF!,0)),#REF!="Inne")),"Inne?",SUM(E16:I16))))</f>
        <v>#REF!</v>
      </c>
      <c r="L16" s="108"/>
      <c r="M16" s="108"/>
      <c r="N16" s="108" t="s">
        <v>78</v>
      </c>
      <c r="O16" s="108"/>
      <c r="P16" s="109" t="str">
        <f>IF(AND(ISNA(MATCH($B16,#REF!,0)),ISNA(MATCH($B16,#REF!,0))),"","*")</f>
        <v>*</v>
      </c>
      <c r="Q16" s="110">
        <f>Q15</f>
        <v>1</v>
      </c>
      <c r="R16" s="108" t="s">
        <v>337</v>
      </c>
      <c r="S16" s="108" t="s">
        <v>228</v>
      </c>
      <c r="T16" s="108" t="s">
        <v>143</v>
      </c>
    </row>
    <row r="17" spans="1:992" ht="23.15" customHeight="1" x14ac:dyDescent="0.25">
      <c r="A17" s="7" t="str">
        <f>IF(ISBLANK(B17),"",IF(ISNA(MATCH(B17,#REF!,0)),"?","+"))</f>
        <v>+</v>
      </c>
      <c r="B17" s="227">
        <v>6</v>
      </c>
      <c r="C17" s="214" t="s">
        <v>26</v>
      </c>
      <c r="D17" s="201"/>
      <c r="E17" s="201">
        <v>12</v>
      </c>
      <c r="F17" s="201"/>
      <c r="G17" s="201">
        <v>12</v>
      </c>
      <c r="H17" s="201"/>
      <c r="I17" s="201"/>
      <c r="J17" s="201">
        <v>3</v>
      </c>
      <c r="K17" s="202"/>
      <c r="L17" s="203"/>
      <c r="M17" s="203" t="s">
        <v>77</v>
      </c>
      <c r="N17" s="203"/>
      <c r="O17" s="203" t="s">
        <v>79</v>
      </c>
      <c r="P17" s="204" t="str">
        <f>IF(AND(ISNA(MATCH($B17,#REF!,0)),ISNA(MATCH($B17,#REF!,0))),"","*")</f>
        <v>*</v>
      </c>
      <c r="Q17" s="203"/>
      <c r="R17" s="203" t="s">
        <v>229</v>
      </c>
      <c r="S17" s="203" t="s">
        <v>152</v>
      </c>
      <c r="T17" s="203" t="s">
        <v>150</v>
      </c>
    </row>
    <row r="18" spans="1:992" ht="31.5" customHeight="1" x14ac:dyDescent="0.25">
      <c r="A18" s="7" t="str">
        <f>IF(ISBLANK(B18),"",IF(ISNA(MATCH(B18,#REF!,0)),"?","+"))</f>
        <v>+</v>
      </c>
      <c r="B18" s="233">
        <v>7</v>
      </c>
      <c r="C18" s="115" t="s">
        <v>74</v>
      </c>
      <c r="D18" s="105"/>
      <c r="E18" s="105"/>
      <c r="F18" s="105">
        <v>30</v>
      </c>
      <c r="G18" s="105"/>
      <c r="H18" s="105"/>
      <c r="I18" s="105"/>
      <c r="J18" s="105">
        <v>2</v>
      </c>
      <c r="K18" s="206" t="e">
        <f>IF(AND(NOT(ISBLANK(#REF!)),OR(ISNA(MATCH(#REF!,#REF!,0)),#REF!="Podst")),"Podst?",IF(AND(NOT(ISBLANK(#REF!)),OR(ISNA(MATCH(#REF!,#REF!,0)),#REF!="Kier")),"Kier?",IF(AND(NOT(ISBLANK(#REF!)),OR(ISNA(MATCH(#REF!,#REF!,0)),#REF!="Inne")),"Inne?",SUM(E18:I18))))</f>
        <v>#REF!</v>
      </c>
      <c r="L18" s="207"/>
      <c r="M18" s="207" t="s">
        <v>77</v>
      </c>
      <c r="N18" s="207"/>
      <c r="O18" s="207"/>
      <c r="P18" s="208" t="str">
        <f>IF(AND(ISNA(MATCH($B18,#REF!,0)),ISNA(MATCH($B18,#REF!,0))),"","*")</f>
        <v>*</v>
      </c>
      <c r="Q18" s="207" t="e">
        <f>#REF!</f>
        <v>#REF!</v>
      </c>
      <c r="R18" s="157"/>
      <c r="S18" s="207" t="s">
        <v>230</v>
      </c>
      <c r="T18" s="157" t="s">
        <v>142</v>
      </c>
    </row>
    <row r="19" spans="1:992" ht="19.5" customHeight="1" x14ac:dyDescent="0.25">
      <c r="A19" s="5" t="str">
        <f>IF(ISBLANK(B19),"",IF(ISNA(MATCH(B19,#REF!,0)),"?","+"))</f>
        <v>+</v>
      </c>
      <c r="B19" s="227">
        <v>8</v>
      </c>
      <c r="C19" s="205" t="s">
        <v>67</v>
      </c>
      <c r="D19" s="201"/>
      <c r="E19" s="201"/>
      <c r="F19" s="201">
        <v>1</v>
      </c>
      <c r="G19" s="201"/>
      <c r="H19" s="201"/>
      <c r="I19" s="201"/>
      <c r="J19" s="201">
        <v>0</v>
      </c>
      <c r="K19" s="202"/>
      <c r="L19" s="203"/>
      <c r="M19" s="203"/>
      <c r="N19" s="203"/>
      <c r="O19" s="203" t="s">
        <v>79</v>
      </c>
      <c r="P19" s="204"/>
      <c r="Q19" s="203"/>
      <c r="R19" s="209"/>
      <c r="S19" s="203" t="s">
        <v>144</v>
      </c>
      <c r="T19" s="209"/>
    </row>
    <row r="20" spans="1:992" ht="20.5" customHeight="1" x14ac:dyDescent="0.25">
      <c r="A20" s="7" t="str">
        <f>IF(ISBLANK(B20),"",IF(ISNA(MATCH(B20,#REF!,0)),"?","+"))</f>
        <v>+</v>
      </c>
      <c r="B20" s="233">
        <v>9</v>
      </c>
      <c r="C20" s="222" t="s">
        <v>68</v>
      </c>
      <c r="D20" s="105"/>
      <c r="E20" s="105">
        <v>4</v>
      </c>
      <c r="F20" s="105"/>
      <c r="G20" s="105"/>
      <c r="H20" s="105"/>
      <c r="I20" s="105"/>
      <c r="J20" s="105">
        <v>0</v>
      </c>
      <c r="K20" s="206"/>
      <c r="L20" s="207"/>
      <c r="M20" s="207"/>
      <c r="N20" s="207"/>
      <c r="O20" s="207"/>
      <c r="P20" s="208"/>
      <c r="Q20" s="207"/>
      <c r="R20" s="157"/>
      <c r="S20" s="207" t="s">
        <v>145</v>
      </c>
      <c r="T20" s="157"/>
    </row>
    <row r="21" spans="1:992" ht="13" x14ac:dyDescent="0.3">
      <c r="A21" s="2"/>
      <c r="B21" s="54"/>
      <c r="C21" s="101"/>
      <c r="D21" s="102"/>
      <c r="E21" s="97">
        <f>SUM(E12:E20)</f>
        <v>96</v>
      </c>
      <c r="F21" s="34">
        <f>SUM(F12:F20)</f>
        <v>71</v>
      </c>
      <c r="G21" s="34">
        <f>SUM(G12:G20)</f>
        <v>56</v>
      </c>
      <c r="H21" s="34">
        <f>SUM(H12:H20)</f>
        <v>0</v>
      </c>
      <c r="I21" s="98">
        <f>SUM(I12:I20)</f>
        <v>0</v>
      </c>
      <c r="J21" s="21">
        <f>SUM(J12:J20)</f>
        <v>28</v>
      </c>
      <c r="K21" s="42" t="e">
        <f>SUM(K12:K20)</f>
        <v>#REF!</v>
      </c>
      <c r="L21" s="57"/>
      <c r="M21" s="36"/>
      <c r="N21" s="36"/>
      <c r="O21" s="36"/>
      <c r="P21" s="36"/>
      <c r="R21" s="37"/>
      <c r="S21" s="38"/>
      <c r="T21" s="36"/>
    </row>
    <row r="22" spans="1:992" ht="23" x14ac:dyDescent="0.25">
      <c r="A22" s="1"/>
      <c r="B22" s="55"/>
      <c r="C22" s="48"/>
      <c r="D22" s="210" t="s">
        <v>38</v>
      </c>
      <c r="E22" s="211">
        <f>SUM(E21:I21)</f>
        <v>223</v>
      </c>
      <c r="F22" s="32"/>
      <c r="G22" s="32"/>
      <c r="H22" s="32"/>
      <c r="I22" s="32"/>
      <c r="J22" s="32"/>
      <c r="K22" s="31"/>
      <c r="L22" s="32"/>
      <c r="M22" s="32"/>
      <c r="N22" s="32"/>
      <c r="O22" s="32"/>
      <c r="P22" s="32"/>
    </row>
    <row r="23" spans="1:992" ht="15.5" x14ac:dyDescent="0.25">
      <c r="A23" s="1"/>
      <c r="C23" s="68" t="s">
        <v>27</v>
      </c>
      <c r="D23" s="32"/>
      <c r="E23" s="32"/>
      <c r="F23" s="32"/>
      <c r="G23" s="32"/>
      <c r="H23" s="32"/>
      <c r="I23" s="32"/>
      <c r="J23" s="32"/>
      <c r="K23" s="31"/>
      <c r="L23" s="32"/>
      <c r="M23" s="32"/>
      <c r="N23" s="32"/>
      <c r="O23" s="32"/>
      <c r="P23" s="32"/>
      <c r="R23" s="410" t="s">
        <v>272</v>
      </c>
      <c r="S23" s="410"/>
      <c r="T23" s="410"/>
    </row>
    <row r="24" spans="1:992" ht="13" x14ac:dyDescent="0.25">
      <c r="A24" s="8" t="s">
        <v>4</v>
      </c>
      <c r="B24" s="45" t="s">
        <v>63</v>
      </c>
      <c r="C24" s="99" t="s">
        <v>64</v>
      </c>
      <c r="D24" s="97" t="s">
        <v>41</v>
      </c>
      <c r="E24" s="97" t="s">
        <v>18</v>
      </c>
      <c r="F24" s="97" t="s">
        <v>19</v>
      </c>
      <c r="G24" s="97" t="s">
        <v>20</v>
      </c>
      <c r="H24" s="97" t="s">
        <v>21</v>
      </c>
      <c r="I24" s="97" t="s">
        <v>42</v>
      </c>
      <c r="J24" s="97" t="s">
        <v>22</v>
      </c>
      <c r="K24" s="35" t="s">
        <v>39</v>
      </c>
      <c r="L24" s="99" t="s">
        <v>44</v>
      </c>
      <c r="M24" s="133" t="s">
        <v>77</v>
      </c>
      <c r="N24" s="133" t="s">
        <v>78</v>
      </c>
      <c r="O24" s="133" t="s">
        <v>79</v>
      </c>
      <c r="P24" s="99" t="s">
        <v>40</v>
      </c>
      <c r="R24" s="60" t="s">
        <v>10</v>
      </c>
      <c r="S24" s="60" t="s">
        <v>14</v>
      </c>
      <c r="T24" s="99" t="s">
        <v>11</v>
      </c>
    </row>
    <row r="25" spans="1:992" s="13" customFormat="1" ht="43.5" customHeight="1" x14ac:dyDescent="0.25">
      <c r="A25" s="14" t="str">
        <f>IF(ISBLANK(B25),"",IF(ISNA(MATCH(B25,#REF!,0)),"?","+"))</f>
        <v>+</v>
      </c>
      <c r="B25" s="224">
        <v>1</v>
      </c>
      <c r="C25" s="122" t="s">
        <v>273</v>
      </c>
      <c r="D25" s="104" t="s">
        <v>25</v>
      </c>
      <c r="E25" s="104">
        <v>20</v>
      </c>
      <c r="F25" s="104"/>
      <c r="G25" s="104">
        <v>20</v>
      </c>
      <c r="H25" s="104"/>
      <c r="I25" s="104"/>
      <c r="J25" s="113">
        <v>5</v>
      </c>
      <c r="K25" s="116" t="e">
        <f>IF(AND(NOT(ISBLANK(#REF!)),OR(ISNA(MATCH(#REF!,#REF!,0)),#REF!="Podst")),"Podst?",IF(AND(NOT(ISBLANK(#REF!)),OR(ISNA(MATCH(#REF!,#REF!,0)),#REF!="Kier")),"Kier?",IF(AND(NOT(ISBLANK(#REF!)),OR(ISNA(MATCH(#REF!,#REF!,0)),#REF!="Inne")),"Inne?",SUM(E25:I25))))</f>
        <v>#REF!</v>
      </c>
      <c r="L25" s="108" t="s">
        <v>45</v>
      </c>
      <c r="M25" s="108"/>
      <c r="N25" s="108" t="s">
        <v>78</v>
      </c>
      <c r="O25" s="108" t="s">
        <v>79</v>
      </c>
      <c r="P25" s="117" t="str">
        <f>IF(AND(ISNA(MATCH($B25,#REF!,0)),ISNA(MATCH($B25,#REF!,0))),"","*")</f>
        <v>*</v>
      </c>
      <c r="Q25" s="108">
        <v>2</v>
      </c>
      <c r="R25" s="108" t="s">
        <v>153</v>
      </c>
      <c r="S25" s="108" t="s">
        <v>146</v>
      </c>
      <c r="T25" s="111" t="s">
        <v>154</v>
      </c>
      <c r="U25" s="70"/>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c r="DD25" s="69"/>
      <c r="DE25" s="69"/>
      <c r="DF25" s="69"/>
      <c r="DG25" s="69"/>
      <c r="DH25" s="69"/>
      <c r="DI25" s="69"/>
      <c r="DJ25" s="69"/>
      <c r="DK25" s="69"/>
      <c r="DL25" s="69"/>
      <c r="DM25" s="69"/>
      <c r="DN25" s="69"/>
      <c r="DO25" s="69"/>
      <c r="DP25" s="69"/>
      <c r="DQ25" s="69"/>
      <c r="DR25" s="69"/>
      <c r="DS25" s="69"/>
      <c r="DT25" s="69"/>
      <c r="DU25" s="69"/>
      <c r="DV25" s="69"/>
      <c r="DW25" s="69"/>
      <c r="DX25" s="69"/>
      <c r="DY25" s="69"/>
      <c r="DZ25" s="69"/>
      <c r="EA25" s="69"/>
      <c r="EB25" s="69"/>
      <c r="EC25" s="69"/>
      <c r="ED25" s="69"/>
      <c r="EE25" s="69"/>
      <c r="EF25" s="69"/>
      <c r="EG25" s="69"/>
      <c r="EH25" s="69"/>
      <c r="EI25" s="69"/>
      <c r="EJ25" s="69"/>
      <c r="EK25" s="69"/>
      <c r="EL25" s="69"/>
      <c r="EM25" s="69"/>
      <c r="EN25" s="69"/>
      <c r="EO25" s="69"/>
      <c r="EP25" s="69"/>
      <c r="EQ25" s="69"/>
      <c r="ER25" s="69"/>
      <c r="ES25" s="69"/>
      <c r="ET25" s="69"/>
      <c r="EU25" s="69"/>
      <c r="EV25" s="69"/>
      <c r="EW25" s="69"/>
      <c r="EX25" s="69"/>
      <c r="EY25" s="69"/>
      <c r="EZ25" s="69"/>
      <c r="FA25" s="69"/>
      <c r="FB25" s="69"/>
      <c r="FC25" s="69"/>
      <c r="FD25" s="69"/>
      <c r="FE25" s="69"/>
      <c r="FF25" s="69"/>
      <c r="FG25" s="69"/>
      <c r="FH25" s="69"/>
      <c r="FI25" s="69"/>
      <c r="FJ25" s="69"/>
      <c r="FK25" s="69"/>
      <c r="FL25" s="69"/>
      <c r="FM25" s="69"/>
      <c r="FN25" s="69"/>
      <c r="FO25" s="69"/>
      <c r="FP25" s="69"/>
      <c r="FQ25" s="69"/>
      <c r="FR25" s="69"/>
      <c r="FS25" s="69"/>
      <c r="FT25" s="69"/>
      <c r="FU25" s="69"/>
      <c r="FV25" s="69"/>
      <c r="FW25" s="69"/>
      <c r="FX25" s="69"/>
      <c r="FY25" s="69"/>
      <c r="FZ25" s="69"/>
      <c r="GA25" s="69"/>
      <c r="GB25" s="69"/>
      <c r="GC25" s="69"/>
      <c r="GD25" s="69"/>
      <c r="GE25" s="69"/>
      <c r="GF25" s="69"/>
      <c r="GG25" s="69"/>
      <c r="GH25" s="69"/>
      <c r="GI25" s="69"/>
      <c r="GJ25" s="69"/>
      <c r="GK25" s="69"/>
      <c r="GL25" s="69"/>
      <c r="GM25" s="69"/>
      <c r="GN25" s="69"/>
      <c r="GO25" s="69"/>
      <c r="GP25" s="69"/>
      <c r="GQ25" s="69"/>
      <c r="GR25" s="69"/>
      <c r="GS25" s="69"/>
      <c r="GT25" s="69"/>
      <c r="GU25" s="69"/>
      <c r="GV25" s="69"/>
      <c r="GW25" s="69"/>
      <c r="GX25" s="69"/>
      <c r="GY25" s="69"/>
      <c r="GZ25" s="69"/>
      <c r="HA25" s="69"/>
      <c r="HB25" s="69"/>
      <c r="HC25" s="69"/>
      <c r="HD25" s="69"/>
      <c r="HE25" s="69"/>
      <c r="HF25" s="69"/>
      <c r="HG25" s="69"/>
      <c r="HH25" s="69"/>
      <c r="HI25" s="69"/>
      <c r="HJ25" s="69"/>
      <c r="HK25" s="69"/>
      <c r="HL25" s="69"/>
      <c r="HM25" s="69"/>
      <c r="HN25" s="69"/>
      <c r="HO25" s="69"/>
      <c r="HP25" s="69"/>
      <c r="HQ25" s="69"/>
      <c r="HR25" s="69"/>
      <c r="HS25" s="69"/>
      <c r="HT25" s="69"/>
      <c r="HU25" s="69"/>
      <c r="HV25" s="69"/>
      <c r="HW25" s="69"/>
      <c r="HX25" s="69"/>
      <c r="HY25" s="69"/>
      <c r="HZ25" s="69"/>
      <c r="IA25" s="69"/>
      <c r="IB25" s="69"/>
      <c r="IC25" s="69"/>
      <c r="ID25" s="69"/>
      <c r="IE25" s="69"/>
      <c r="IF25" s="69"/>
      <c r="IG25" s="69"/>
      <c r="IH25" s="69"/>
      <c r="II25" s="69"/>
      <c r="IJ25" s="69"/>
      <c r="IK25" s="69"/>
      <c r="IL25" s="69"/>
      <c r="IM25" s="69"/>
      <c r="IN25" s="69"/>
      <c r="IO25" s="69"/>
      <c r="IP25" s="69"/>
      <c r="IQ25" s="69"/>
      <c r="IR25" s="69"/>
      <c r="IS25" s="69"/>
      <c r="IT25" s="69"/>
      <c r="IU25" s="69"/>
      <c r="IV25" s="69"/>
      <c r="IW25" s="69"/>
      <c r="IX25" s="69"/>
      <c r="IY25" s="69"/>
      <c r="IZ25" s="69"/>
      <c r="JA25" s="69"/>
      <c r="JB25" s="69"/>
      <c r="JC25" s="69"/>
      <c r="JD25" s="69"/>
      <c r="JE25" s="69"/>
      <c r="JF25" s="69"/>
      <c r="JG25" s="69"/>
      <c r="JH25" s="69"/>
      <c r="JI25" s="69"/>
      <c r="JJ25" s="69"/>
      <c r="JK25" s="69"/>
      <c r="JL25" s="69"/>
      <c r="JM25" s="69"/>
      <c r="JN25" s="69"/>
      <c r="JO25" s="69"/>
      <c r="JP25" s="69"/>
      <c r="JQ25" s="69"/>
      <c r="JR25" s="69"/>
      <c r="JS25" s="69"/>
      <c r="JT25" s="69"/>
      <c r="JU25" s="69"/>
      <c r="JV25" s="69"/>
      <c r="JW25" s="69"/>
      <c r="JX25" s="69"/>
      <c r="JY25" s="69"/>
      <c r="JZ25" s="69"/>
      <c r="KA25" s="69"/>
      <c r="KB25" s="69"/>
      <c r="KC25" s="69"/>
      <c r="KD25" s="69"/>
      <c r="KE25" s="69"/>
      <c r="KF25" s="69"/>
      <c r="KG25" s="69"/>
      <c r="KH25" s="69"/>
      <c r="KI25" s="69"/>
      <c r="KJ25" s="69"/>
      <c r="KK25" s="69"/>
      <c r="KL25" s="69"/>
      <c r="KM25" s="69"/>
      <c r="KN25" s="69"/>
      <c r="KO25" s="69"/>
      <c r="KP25" s="69"/>
      <c r="KQ25" s="69"/>
      <c r="KR25" s="69"/>
      <c r="KS25" s="69"/>
      <c r="KT25" s="69"/>
      <c r="KU25" s="69"/>
      <c r="KV25" s="69"/>
      <c r="KW25" s="69"/>
      <c r="KX25" s="69"/>
      <c r="KY25" s="69"/>
      <c r="KZ25" s="69"/>
      <c r="LA25" s="69"/>
      <c r="LB25" s="69"/>
      <c r="LC25" s="69"/>
      <c r="LD25" s="69"/>
      <c r="LE25" s="69"/>
      <c r="LF25" s="69"/>
      <c r="LG25" s="69"/>
      <c r="LH25" s="69"/>
      <c r="LI25" s="69"/>
      <c r="LJ25" s="69"/>
      <c r="LK25" s="69"/>
      <c r="LL25" s="69"/>
      <c r="LM25" s="69"/>
      <c r="LN25" s="69"/>
      <c r="LO25" s="69"/>
      <c r="LP25" s="69"/>
      <c r="LQ25" s="69"/>
      <c r="LR25" s="69"/>
      <c r="LS25" s="69"/>
      <c r="LT25" s="69"/>
      <c r="LU25" s="69"/>
      <c r="LV25" s="69"/>
      <c r="LW25" s="69"/>
      <c r="LX25" s="69"/>
      <c r="LY25" s="69"/>
      <c r="LZ25" s="69"/>
      <c r="MA25" s="69"/>
      <c r="MB25" s="69"/>
      <c r="MC25" s="69"/>
      <c r="MD25" s="69"/>
      <c r="ME25" s="69"/>
      <c r="MF25" s="69"/>
      <c r="MG25" s="69"/>
      <c r="MH25" s="69"/>
      <c r="MI25" s="69"/>
      <c r="MJ25" s="69"/>
      <c r="MK25" s="69"/>
      <c r="ML25" s="69"/>
      <c r="MM25" s="69"/>
      <c r="MN25" s="69"/>
      <c r="MO25" s="69"/>
      <c r="MP25" s="69"/>
      <c r="MQ25" s="69"/>
      <c r="MR25" s="69"/>
      <c r="MS25" s="69"/>
      <c r="MT25" s="69"/>
      <c r="MU25" s="69"/>
      <c r="MV25" s="69"/>
      <c r="MW25" s="69"/>
      <c r="MX25" s="69"/>
      <c r="MY25" s="69"/>
      <c r="MZ25" s="69"/>
      <c r="NA25" s="69"/>
      <c r="NB25" s="69"/>
      <c r="NC25" s="69"/>
      <c r="ND25" s="69"/>
      <c r="NE25" s="69"/>
      <c r="NF25" s="69"/>
      <c r="NG25" s="69"/>
      <c r="NH25" s="69"/>
      <c r="NI25" s="69"/>
      <c r="NJ25" s="69"/>
      <c r="NK25" s="69"/>
      <c r="NL25" s="69"/>
      <c r="NM25" s="69"/>
      <c r="NN25" s="69"/>
      <c r="NO25" s="69"/>
      <c r="NP25" s="69"/>
      <c r="NQ25" s="69"/>
      <c r="NR25" s="69"/>
      <c r="NS25" s="69"/>
      <c r="NT25" s="69"/>
      <c r="NU25" s="69"/>
      <c r="NV25" s="69"/>
      <c r="NW25" s="69"/>
      <c r="NX25" s="69"/>
      <c r="NY25" s="69"/>
      <c r="NZ25" s="69"/>
      <c r="OA25" s="69"/>
      <c r="OB25" s="69"/>
      <c r="OC25" s="69"/>
      <c r="OD25" s="69"/>
      <c r="OE25" s="69"/>
      <c r="OF25" s="69"/>
      <c r="OG25" s="69"/>
      <c r="OH25" s="69"/>
      <c r="OI25" s="69"/>
      <c r="OJ25" s="69"/>
      <c r="OK25" s="69"/>
      <c r="OL25" s="69"/>
      <c r="OM25" s="69"/>
      <c r="ON25" s="69"/>
      <c r="OO25" s="69"/>
      <c r="OP25" s="69"/>
      <c r="OQ25" s="69"/>
      <c r="OR25" s="69"/>
      <c r="OS25" s="69"/>
      <c r="OT25" s="69"/>
      <c r="OU25" s="69"/>
      <c r="OV25" s="69"/>
      <c r="OW25" s="69"/>
      <c r="OX25" s="69"/>
      <c r="OY25" s="69"/>
      <c r="OZ25" s="69"/>
      <c r="PA25" s="69"/>
      <c r="PB25" s="69"/>
      <c r="PC25" s="69"/>
      <c r="PD25" s="69"/>
      <c r="PE25" s="69"/>
      <c r="PF25" s="69"/>
      <c r="PG25" s="69"/>
      <c r="PH25" s="69"/>
      <c r="PI25" s="69"/>
      <c r="PJ25" s="69"/>
      <c r="PK25" s="69"/>
      <c r="PL25" s="69"/>
      <c r="PM25" s="69"/>
      <c r="PN25" s="69"/>
      <c r="PO25" s="69"/>
      <c r="PP25" s="69"/>
      <c r="PQ25" s="69"/>
      <c r="PR25" s="69"/>
      <c r="PS25" s="69"/>
      <c r="PT25" s="69"/>
      <c r="PU25" s="69"/>
      <c r="PV25" s="69"/>
      <c r="PW25" s="69"/>
      <c r="PX25" s="69"/>
      <c r="PY25" s="69"/>
      <c r="PZ25" s="69"/>
      <c r="QA25" s="69"/>
      <c r="QB25" s="69"/>
      <c r="QC25" s="69"/>
      <c r="QD25" s="69"/>
      <c r="QE25" s="69"/>
      <c r="QF25" s="69"/>
      <c r="QG25" s="69"/>
      <c r="QH25" s="69"/>
      <c r="QI25" s="69"/>
      <c r="QJ25" s="69"/>
      <c r="QK25" s="69"/>
      <c r="QL25" s="69"/>
      <c r="QM25" s="69"/>
      <c r="QN25" s="69"/>
      <c r="QO25" s="69"/>
      <c r="QP25" s="69"/>
      <c r="QQ25" s="69"/>
      <c r="QR25" s="69"/>
      <c r="QS25" s="69"/>
      <c r="QT25" s="69"/>
      <c r="QU25" s="69"/>
      <c r="QV25" s="69"/>
      <c r="QW25" s="69"/>
      <c r="QX25" s="69"/>
      <c r="QY25" s="69"/>
      <c r="QZ25" s="69"/>
      <c r="RA25" s="69"/>
      <c r="RB25" s="69"/>
      <c r="RC25" s="69"/>
      <c r="RD25" s="69"/>
      <c r="RE25" s="69"/>
      <c r="RF25" s="69"/>
      <c r="RG25" s="69"/>
      <c r="RH25" s="69"/>
      <c r="RI25" s="69"/>
      <c r="RJ25" s="69"/>
      <c r="RK25" s="69"/>
      <c r="RL25" s="69"/>
      <c r="RM25" s="69"/>
      <c r="RN25" s="69"/>
      <c r="RO25" s="69"/>
      <c r="RP25" s="69"/>
      <c r="RQ25" s="69"/>
      <c r="RR25" s="69"/>
      <c r="RS25" s="69"/>
      <c r="RT25" s="69"/>
      <c r="RU25" s="69"/>
      <c r="RV25" s="69"/>
      <c r="RW25" s="69"/>
      <c r="RX25" s="69"/>
      <c r="RY25" s="69"/>
      <c r="RZ25" s="69"/>
      <c r="SA25" s="69"/>
      <c r="SB25" s="69"/>
      <c r="SC25" s="69"/>
      <c r="SD25" s="69"/>
      <c r="SE25" s="69"/>
      <c r="SF25" s="69"/>
      <c r="SG25" s="69"/>
      <c r="SH25" s="69"/>
      <c r="SI25" s="69"/>
      <c r="SJ25" s="69"/>
      <c r="SK25" s="69"/>
      <c r="SL25" s="69"/>
      <c r="SM25" s="69"/>
      <c r="SN25" s="69"/>
      <c r="SO25" s="69"/>
      <c r="SP25" s="69"/>
      <c r="SQ25" s="69"/>
      <c r="SR25" s="69"/>
      <c r="SS25" s="69"/>
      <c r="ST25" s="69"/>
      <c r="SU25" s="69"/>
      <c r="SV25" s="69"/>
      <c r="SW25" s="69"/>
      <c r="SX25" s="69"/>
      <c r="SY25" s="69"/>
      <c r="SZ25" s="69"/>
      <c r="TA25" s="69"/>
      <c r="TB25" s="69"/>
      <c r="TC25" s="69"/>
      <c r="TD25" s="69"/>
      <c r="TE25" s="69"/>
      <c r="TF25" s="69"/>
      <c r="TG25" s="69"/>
      <c r="TH25" s="69"/>
      <c r="TI25" s="69"/>
      <c r="TJ25" s="69"/>
      <c r="TK25" s="69"/>
      <c r="TL25" s="69"/>
      <c r="TM25" s="69"/>
      <c r="TN25" s="69"/>
      <c r="TO25" s="69"/>
      <c r="TP25" s="69"/>
      <c r="TQ25" s="69"/>
      <c r="TR25" s="69"/>
      <c r="TS25" s="69"/>
      <c r="TT25" s="69"/>
      <c r="TU25" s="69"/>
      <c r="TV25" s="69"/>
      <c r="TW25" s="69"/>
      <c r="TX25" s="69"/>
      <c r="TY25" s="69"/>
      <c r="TZ25" s="69"/>
      <c r="UA25" s="69"/>
      <c r="UB25" s="69"/>
      <c r="UC25" s="69"/>
      <c r="UD25" s="69"/>
      <c r="UE25" s="69"/>
      <c r="UF25" s="69"/>
      <c r="UG25" s="69"/>
      <c r="UH25" s="69"/>
      <c r="UI25" s="69"/>
      <c r="UJ25" s="69"/>
      <c r="UK25" s="69"/>
      <c r="UL25" s="69"/>
      <c r="UM25" s="69"/>
      <c r="UN25" s="69"/>
      <c r="UO25" s="69"/>
      <c r="UP25" s="69"/>
      <c r="UQ25" s="69"/>
      <c r="UR25" s="69"/>
      <c r="US25" s="69"/>
      <c r="UT25" s="69"/>
      <c r="UU25" s="69"/>
      <c r="UV25" s="69"/>
      <c r="UW25" s="69"/>
      <c r="UX25" s="69"/>
      <c r="UY25" s="69"/>
      <c r="UZ25" s="69"/>
      <c r="VA25" s="69"/>
      <c r="VB25" s="69"/>
      <c r="VC25" s="69"/>
      <c r="VD25" s="69"/>
      <c r="VE25" s="69"/>
      <c r="VF25" s="69"/>
      <c r="VG25" s="69"/>
      <c r="VH25" s="69"/>
      <c r="VI25" s="69"/>
      <c r="VJ25" s="69"/>
      <c r="VK25" s="69"/>
      <c r="VL25" s="69"/>
      <c r="VM25" s="69"/>
      <c r="VN25" s="69"/>
      <c r="VO25" s="69"/>
      <c r="VP25" s="69"/>
      <c r="VQ25" s="69"/>
      <c r="VR25" s="69"/>
      <c r="VS25" s="69"/>
      <c r="VT25" s="69"/>
      <c r="VU25" s="69"/>
      <c r="VV25" s="69"/>
      <c r="VW25" s="69"/>
      <c r="VX25" s="69"/>
      <c r="VY25" s="69"/>
      <c r="VZ25" s="69"/>
      <c r="WA25" s="69"/>
      <c r="WB25" s="69"/>
      <c r="WC25" s="69"/>
      <c r="WD25" s="69"/>
      <c r="WE25" s="69"/>
      <c r="WF25" s="69"/>
      <c r="WG25" s="69"/>
      <c r="WH25" s="69"/>
      <c r="WI25" s="69"/>
      <c r="WJ25" s="69"/>
      <c r="WK25" s="69"/>
      <c r="WL25" s="69"/>
      <c r="WM25" s="69"/>
      <c r="WN25" s="69"/>
      <c r="WO25" s="69"/>
      <c r="WP25" s="69"/>
      <c r="WQ25" s="69"/>
      <c r="WR25" s="69"/>
      <c r="WS25" s="69"/>
      <c r="WT25" s="69"/>
      <c r="WU25" s="69"/>
      <c r="WV25" s="69"/>
      <c r="WW25" s="69"/>
      <c r="WX25" s="69"/>
      <c r="WY25" s="69"/>
      <c r="WZ25" s="69"/>
      <c r="XA25" s="69"/>
      <c r="XB25" s="69"/>
      <c r="XC25" s="69"/>
      <c r="XD25" s="69"/>
      <c r="XE25" s="69"/>
      <c r="XF25" s="69"/>
      <c r="XG25" s="69"/>
      <c r="XH25" s="69"/>
      <c r="XI25" s="69"/>
      <c r="XJ25" s="69"/>
      <c r="XK25" s="69"/>
      <c r="XL25" s="69"/>
      <c r="XM25" s="69"/>
      <c r="XN25" s="69"/>
      <c r="XO25" s="69"/>
      <c r="XP25" s="69"/>
      <c r="XQ25" s="69"/>
      <c r="XR25" s="69"/>
      <c r="XS25" s="69"/>
      <c r="XT25" s="69"/>
      <c r="XU25" s="69"/>
      <c r="XV25" s="69"/>
      <c r="XW25" s="69"/>
      <c r="XX25" s="69"/>
      <c r="XY25" s="69"/>
      <c r="XZ25" s="69"/>
      <c r="YA25" s="69"/>
      <c r="YB25" s="69"/>
      <c r="YC25" s="69"/>
      <c r="YD25" s="69"/>
      <c r="YE25" s="69"/>
      <c r="YF25" s="69"/>
      <c r="YG25" s="69"/>
      <c r="YH25" s="69"/>
      <c r="YI25" s="69"/>
      <c r="YJ25" s="69"/>
      <c r="YK25" s="69"/>
      <c r="YL25" s="69"/>
      <c r="YM25" s="69"/>
      <c r="YN25" s="69"/>
      <c r="YO25" s="69"/>
      <c r="YP25" s="69"/>
      <c r="YQ25" s="69"/>
      <c r="YR25" s="69"/>
      <c r="YS25" s="69"/>
      <c r="YT25" s="69"/>
      <c r="YU25" s="69"/>
      <c r="YV25" s="69"/>
      <c r="YW25" s="69"/>
      <c r="YX25" s="69"/>
      <c r="YY25" s="69"/>
      <c r="YZ25" s="69"/>
      <c r="ZA25" s="69"/>
      <c r="ZB25" s="69"/>
      <c r="ZC25" s="69"/>
      <c r="ZD25" s="69"/>
      <c r="ZE25" s="69"/>
      <c r="ZF25" s="69"/>
      <c r="ZG25" s="69"/>
      <c r="ZH25" s="69"/>
      <c r="ZI25" s="69"/>
      <c r="ZJ25" s="69"/>
      <c r="ZK25" s="69"/>
      <c r="ZL25" s="69"/>
      <c r="ZM25" s="69"/>
      <c r="ZN25" s="69"/>
      <c r="ZO25" s="69"/>
      <c r="ZP25" s="69"/>
      <c r="ZQ25" s="69"/>
      <c r="ZR25" s="69"/>
      <c r="ZS25" s="69"/>
      <c r="ZT25" s="69"/>
      <c r="ZU25" s="69"/>
      <c r="ZV25" s="69"/>
      <c r="ZW25" s="69"/>
      <c r="ZX25" s="69"/>
      <c r="ZY25" s="69"/>
      <c r="ZZ25" s="69"/>
      <c r="AAA25" s="69"/>
      <c r="AAB25" s="69"/>
      <c r="AAC25" s="69"/>
      <c r="AAD25" s="69"/>
      <c r="AAE25" s="69"/>
      <c r="AAF25" s="69"/>
      <c r="AAG25" s="69"/>
      <c r="AAH25" s="69"/>
      <c r="AAI25" s="69"/>
      <c r="AAJ25" s="69"/>
      <c r="AAK25" s="69"/>
      <c r="AAL25" s="69"/>
      <c r="AAM25" s="69"/>
      <c r="AAN25" s="69"/>
      <c r="AAO25" s="69"/>
      <c r="AAP25" s="69"/>
      <c r="AAQ25" s="69"/>
      <c r="AAR25" s="69"/>
      <c r="AAS25" s="69"/>
      <c r="AAT25" s="69"/>
      <c r="AAU25" s="69"/>
      <c r="AAV25" s="69"/>
      <c r="AAW25" s="69"/>
      <c r="AAX25" s="69"/>
      <c r="AAY25" s="69"/>
      <c r="AAZ25" s="69"/>
      <c r="ABA25" s="69"/>
      <c r="ABB25" s="69"/>
      <c r="ABC25" s="69"/>
      <c r="ABD25" s="69"/>
      <c r="ABE25" s="69"/>
      <c r="ABF25" s="69"/>
      <c r="ABG25" s="69"/>
      <c r="ABH25" s="69"/>
      <c r="ABI25" s="69"/>
      <c r="ABJ25" s="69"/>
      <c r="ABK25" s="69"/>
      <c r="ABL25" s="69"/>
      <c r="ABM25" s="69"/>
      <c r="ABN25" s="69"/>
      <c r="ABO25" s="69"/>
      <c r="ABP25" s="69"/>
      <c r="ABQ25" s="69"/>
      <c r="ABR25" s="69"/>
      <c r="ABS25" s="69"/>
      <c r="ABT25" s="69"/>
      <c r="ABU25" s="69"/>
      <c r="ABV25" s="69"/>
      <c r="ABW25" s="69"/>
      <c r="ABX25" s="69"/>
      <c r="ABY25" s="69"/>
      <c r="ABZ25" s="69"/>
      <c r="ACA25" s="69"/>
      <c r="ACB25" s="69"/>
      <c r="ACC25" s="69"/>
      <c r="ACD25" s="69"/>
      <c r="ACE25" s="69"/>
      <c r="ACF25" s="69"/>
      <c r="ACG25" s="69"/>
      <c r="ACH25" s="69"/>
      <c r="ACI25" s="69"/>
      <c r="ACJ25" s="69"/>
      <c r="ACK25" s="69"/>
      <c r="ACL25" s="69"/>
      <c r="ACM25" s="69"/>
      <c r="ACN25" s="69"/>
      <c r="ACO25" s="69"/>
      <c r="ACP25" s="69"/>
      <c r="ACQ25" s="69"/>
      <c r="ACR25" s="69"/>
      <c r="ACS25" s="69"/>
      <c r="ACT25" s="69"/>
      <c r="ACU25" s="69"/>
      <c r="ACV25" s="69"/>
      <c r="ACW25" s="69"/>
      <c r="ACX25" s="69"/>
      <c r="ACY25" s="69"/>
      <c r="ACZ25" s="69"/>
      <c r="ADA25" s="69"/>
      <c r="ADB25" s="69"/>
      <c r="ADC25" s="69"/>
      <c r="ADD25" s="69"/>
      <c r="ADE25" s="69"/>
      <c r="ADF25" s="69"/>
      <c r="ADG25" s="69"/>
      <c r="ADH25" s="69"/>
      <c r="ADI25" s="69"/>
      <c r="ADJ25" s="69"/>
      <c r="ADK25" s="69"/>
      <c r="ADL25" s="69"/>
      <c r="ADM25" s="69"/>
      <c r="ADN25" s="69"/>
      <c r="ADO25" s="69"/>
      <c r="ADP25" s="69"/>
      <c r="ADQ25" s="69"/>
      <c r="ADR25" s="69"/>
      <c r="ADS25" s="69"/>
      <c r="ADT25" s="69"/>
      <c r="ADU25" s="69"/>
      <c r="ADV25" s="69"/>
      <c r="ADW25" s="69"/>
      <c r="ADX25" s="69"/>
      <c r="ADY25" s="69"/>
      <c r="ADZ25" s="69"/>
      <c r="AEA25" s="69"/>
      <c r="AEB25" s="69"/>
      <c r="AEC25" s="69"/>
      <c r="AED25" s="69"/>
      <c r="AEE25" s="69"/>
      <c r="AEF25" s="69"/>
      <c r="AEG25" s="69"/>
      <c r="AEH25" s="69"/>
      <c r="AEI25" s="69"/>
      <c r="AEJ25" s="69"/>
      <c r="AEK25" s="69"/>
      <c r="AEL25" s="69"/>
      <c r="AEM25" s="69"/>
      <c r="AEN25" s="69"/>
      <c r="AEO25" s="69"/>
      <c r="AEP25" s="69"/>
      <c r="AEQ25" s="69"/>
      <c r="AER25" s="69"/>
      <c r="AES25" s="69"/>
      <c r="AET25" s="69"/>
      <c r="AEU25" s="69"/>
      <c r="AEV25" s="69"/>
      <c r="AEW25" s="69"/>
      <c r="AEX25" s="69"/>
      <c r="AEY25" s="69"/>
      <c r="AEZ25" s="69"/>
      <c r="AFA25" s="69"/>
      <c r="AFB25" s="69"/>
      <c r="AFC25" s="69"/>
      <c r="AFD25" s="69"/>
      <c r="AFE25" s="69"/>
      <c r="AFF25" s="69"/>
      <c r="AFG25" s="69"/>
      <c r="AFH25" s="69"/>
      <c r="AFI25" s="69"/>
      <c r="AFJ25" s="69"/>
      <c r="AFK25" s="69"/>
      <c r="AFL25" s="69"/>
      <c r="AFM25" s="69"/>
      <c r="AFN25" s="69"/>
      <c r="AFO25" s="69"/>
      <c r="AFP25" s="69"/>
      <c r="AFQ25" s="69"/>
      <c r="AFR25" s="69"/>
      <c r="AFS25" s="69"/>
      <c r="AFT25" s="69"/>
      <c r="AFU25" s="69"/>
      <c r="AFV25" s="69"/>
      <c r="AFW25" s="69"/>
      <c r="AFX25" s="69"/>
      <c r="AFY25" s="69"/>
      <c r="AFZ25" s="69"/>
      <c r="AGA25" s="69"/>
      <c r="AGB25" s="69"/>
      <c r="AGC25" s="69"/>
      <c r="AGD25" s="69"/>
      <c r="AGE25" s="69"/>
      <c r="AGF25" s="69"/>
      <c r="AGG25" s="69"/>
      <c r="AGH25" s="69"/>
      <c r="AGI25" s="69"/>
      <c r="AGJ25" s="69"/>
      <c r="AGK25" s="69"/>
      <c r="AGL25" s="69"/>
      <c r="AGM25" s="69"/>
      <c r="AGN25" s="69"/>
      <c r="AGO25" s="69"/>
      <c r="AGP25" s="69"/>
      <c r="AGQ25" s="69"/>
      <c r="AGR25" s="69"/>
      <c r="AGS25" s="69"/>
      <c r="AGT25" s="69"/>
      <c r="AGU25" s="69"/>
      <c r="AGV25" s="69"/>
      <c r="AGW25" s="69"/>
      <c r="AGX25" s="69"/>
      <c r="AGY25" s="69"/>
      <c r="AGZ25" s="69"/>
      <c r="AHA25" s="69"/>
      <c r="AHB25" s="69"/>
      <c r="AHC25" s="69"/>
      <c r="AHD25" s="69"/>
      <c r="AHE25" s="69"/>
      <c r="AHF25" s="69"/>
      <c r="AHG25" s="69"/>
      <c r="AHH25" s="69"/>
      <c r="AHI25" s="69"/>
      <c r="AHJ25" s="69"/>
      <c r="AHK25" s="69"/>
      <c r="AHL25" s="69"/>
      <c r="AHM25" s="69"/>
      <c r="AHN25" s="69"/>
      <c r="AHO25" s="69"/>
      <c r="AHP25" s="69"/>
      <c r="AHQ25" s="69"/>
      <c r="AHR25" s="69"/>
      <c r="AHS25" s="69"/>
      <c r="AHT25" s="69"/>
      <c r="AHU25" s="69"/>
      <c r="AHV25" s="69"/>
      <c r="AHW25" s="69"/>
      <c r="AHX25" s="69"/>
      <c r="AHY25" s="69"/>
      <c r="AHZ25" s="69"/>
      <c r="AIA25" s="69"/>
      <c r="AIB25" s="69"/>
      <c r="AIC25" s="69"/>
      <c r="AID25" s="69"/>
      <c r="AIE25" s="69"/>
      <c r="AIF25" s="69"/>
      <c r="AIG25" s="69"/>
      <c r="AIH25" s="69"/>
      <c r="AII25" s="69"/>
      <c r="AIJ25" s="69"/>
      <c r="AIK25" s="69"/>
      <c r="AIL25" s="69"/>
      <c r="AIM25" s="69"/>
      <c r="AIN25" s="69"/>
      <c r="AIO25" s="69"/>
      <c r="AIP25" s="69"/>
      <c r="AIQ25" s="69"/>
      <c r="AIR25" s="69"/>
      <c r="AIS25" s="69"/>
      <c r="AIT25" s="69"/>
      <c r="AIU25" s="69"/>
      <c r="AIV25" s="69"/>
      <c r="AIW25" s="69"/>
      <c r="AIX25" s="69"/>
      <c r="AIY25" s="69"/>
      <c r="AIZ25" s="69"/>
      <c r="AJA25" s="69"/>
      <c r="AJB25" s="69"/>
      <c r="AJC25" s="69"/>
      <c r="AJD25" s="69"/>
      <c r="AJE25" s="69"/>
      <c r="AJF25" s="69"/>
      <c r="AJG25" s="69"/>
      <c r="AJH25" s="69"/>
      <c r="AJI25" s="69"/>
      <c r="AJJ25" s="69"/>
      <c r="AJK25" s="69"/>
      <c r="AJL25" s="69"/>
      <c r="AJM25" s="69"/>
      <c r="AJN25" s="69"/>
      <c r="AJO25" s="69"/>
      <c r="AJP25" s="69"/>
      <c r="AJQ25" s="69"/>
      <c r="AJR25" s="69"/>
      <c r="AJS25" s="69"/>
      <c r="AJT25" s="69"/>
      <c r="AJU25" s="69"/>
      <c r="AJV25" s="69"/>
      <c r="AJW25" s="69"/>
      <c r="AJX25" s="69"/>
      <c r="AJY25" s="69"/>
      <c r="AJZ25" s="69"/>
      <c r="AKA25" s="69"/>
      <c r="AKB25" s="69"/>
      <c r="AKC25" s="69"/>
      <c r="AKD25" s="69"/>
      <c r="AKE25" s="69"/>
      <c r="AKF25" s="69"/>
      <c r="AKG25" s="69"/>
      <c r="AKH25" s="69"/>
      <c r="AKI25" s="69"/>
      <c r="AKJ25" s="69"/>
      <c r="AKK25" s="69"/>
      <c r="AKL25" s="69"/>
      <c r="AKM25" s="69"/>
      <c r="AKN25" s="69"/>
      <c r="AKO25" s="69"/>
      <c r="AKP25" s="69"/>
      <c r="AKQ25" s="69"/>
      <c r="AKR25" s="69"/>
      <c r="AKS25" s="69"/>
      <c r="AKT25" s="69"/>
      <c r="AKU25" s="69"/>
      <c r="AKV25" s="69"/>
      <c r="AKW25" s="69"/>
      <c r="AKX25" s="69"/>
      <c r="AKY25" s="69"/>
      <c r="AKZ25" s="69"/>
      <c r="ALA25" s="69"/>
      <c r="ALB25" s="69"/>
      <c r="ALC25" s="69"/>
      <c r="ALD25" s="69"/>
    </row>
    <row r="26" spans="1:992" s="73" customFormat="1" ht="31.5" customHeight="1" x14ac:dyDescent="0.25">
      <c r="A26" s="14"/>
      <c r="B26" s="227">
        <v>2</v>
      </c>
      <c r="C26" s="226" t="s">
        <v>367</v>
      </c>
      <c r="D26" s="215" t="s">
        <v>25</v>
      </c>
      <c r="E26" s="201">
        <v>16</v>
      </c>
      <c r="F26" s="215">
        <v>16</v>
      </c>
      <c r="G26" s="215"/>
      <c r="H26" s="215"/>
      <c r="I26" s="215"/>
      <c r="J26" s="221">
        <v>5</v>
      </c>
      <c r="K26" s="202"/>
      <c r="L26" s="203" t="s">
        <v>45</v>
      </c>
      <c r="M26" s="203" t="s">
        <v>77</v>
      </c>
      <c r="N26" s="203" t="s">
        <v>78</v>
      </c>
      <c r="O26" s="203" t="s">
        <v>79</v>
      </c>
      <c r="P26" s="204"/>
      <c r="Q26" s="203"/>
      <c r="R26" s="209" t="s">
        <v>234</v>
      </c>
      <c r="S26" s="203" t="s">
        <v>152</v>
      </c>
      <c r="T26" s="203" t="s">
        <v>154</v>
      </c>
      <c r="U26" s="70"/>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69"/>
      <c r="DQ26" s="69"/>
      <c r="DR26" s="69"/>
      <c r="DS26" s="69"/>
      <c r="DT26" s="69"/>
      <c r="DU26" s="69"/>
      <c r="DV26" s="69"/>
      <c r="DW26" s="69"/>
      <c r="DX26" s="69"/>
      <c r="DY26" s="69"/>
      <c r="DZ26" s="69"/>
      <c r="EA26" s="69"/>
      <c r="EB26" s="69"/>
      <c r="EC26" s="69"/>
      <c r="ED26" s="69"/>
      <c r="EE26" s="69"/>
      <c r="EF26" s="69"/>
      <c r="EG26" s="69"/>
      <c r="EH26" s="69"/>
      <c r="EI26" s="69"/>
      <c r="EJ26" s="69"/>
      <c r="EK26" s="69"/>
      <c r="EL26" s="69"/>
      <c r="EM26" s="69"/>
      <c r="EN26" s="69"/>
      <c r="EO26" s="69"/>
      <c r="EP26" s="69"/>
      <c r="EQ26" s="69"/>
      <c r="ER26" s="69"/>
      <c r="ES26" s="69"/>
      <c r="ET26" s="69"/>
      <c r="EU26" s="69"/>
      <c r="EV26" s="69"/>
      <c r="EW26" s="69"/>
      <c r="EX26" s="69"/>
      <c r="EY26" s="69"/>
      <c r="EZ26" s="69"/>
      <c r="FA26" s="69"/>
      <c r="FB26" s="69"/>
      <c r="FC26" s="69"/>
      <c r="FD26" s="69"/>
      <c r="FE26" s="69"/>
      <c r="FF26" s="69"/>
      <c r="FG26" s="69"/>
      <c r="FH26" s="69"/>
      <c r="FI26" s="69"/>
      <c r="FJ26" s="69"/>
      <c r="FK26" s="69"/>
      <c r="FL26" s="69"/>
      <c r="FM26" s="69"/>
      <c r="FN26" s="69"/>
      <c r="FO26" s="69"/>
      <c r="FP26" s="69"/>
      <c r="FQ26" s="69"/>
      <c r="FR26" s="69"/>
      <c r="FS26" s="69"/>
      <c r="FT26" s="69"/>
      <c r="FU26" s="69"/>
      <c r="FV26" s="69"/>
      <c r="FW26" s="69"/>
      <c r="FX26" s="69"/>
      <c r="FY26" s="69"/>
      <c r="FZ26" s="69"/>
      <c r="GA26" s="69"/>
      <c r="GB26" s="69"/>
      <c r="GC26" s="69"/>
      <c r="GD26" s="69"/>
      <c r="GE26" s="69"/>
      <c r="GF26" s="69"/>
      <c r="GG26" s="69"/>
      <c r="GH26" s="69"/>
      <c r="GI26" s="69"/>
      <c r="GJ26" s="69"/>
      <c r="GK26" s="69"/>
      <c r="GL26" s="69"/>
      <c r="GM26" s="69"/>
      <c r="GN26" s="69"/>
      <c r="GO26" s="69"/>
      <c r="GP26" s="69"/>
      <c r="GQ26" s="69"/>
      <c r="GR26" s="69"/>
      <c r="GS26" s="69"/>
      <c r="GT26" s="69"/>
      <c r="GU26" s="69"/>
      <c r="GV26" s="69"/>
      <c r="GW26" s="69"/>
      <c r="GX26" s="69"/>
      <c r="GY26" s="69"/>
      <c r="GZ26" s="69"/>
      <c r="HA26" s="69"/>
      <c r="HB26" s="69"/>
      <c r="HC26" s="69"/>
      <c r="HD26" s="69"/>
      <c r="HE26" s="69"/>
      <c r="HF26" s="69"/>
      <c r="HG26" s="69"/>
      <c r="HH26" s="69"/>
      <c r="HI26" s="69"/>
      <c r="HJ26" s="69"/>
      <c r="HK26" s="69"/>
      <c r="HL26" s="69"/>
      <c r="HM26" s="69"/>
      <c r="HN26" s="69"/>
      <c r="HO26" s="69"/>
      <c r="HP26" s="69"/>
      <c r="HQ26" s="69"/>
      <c r="HR26" s="69"/>
      <c r="HS26" s="69"/>
      <c r="HT26" s="69"/>
      <c r="HU26" s="69"/>
      <c r="HV26" s="69"/>
      <c r="HW26" s="69"/>
      <c r="HX26" s="69"/>
      <c r="HY26" s="69"/>
      <c r="HZ26" s="69"/>
      <c r="IA26" s="69"/>
      <c r="IB26" s="69"/>
      <c r="IC26" s="69"/>
      <c r="ID26" s="69"/>
      <c r="IE26" s="69"/>
      <c r="IF26" s="69"/>
      <c r="IG26" s="69"/>
      <c r="IH26" s="69"/>
      <c r="II26" s="69"/>
      <c r="IJ26" s="69"/>
      <c r="IK26" s="69"/>
      <c r="IL26" s="69"/>
      <c r="IM26" s="69"/>
      <c r="IN26" s="69"/>
      <c r="IO26" s="69"/>
      <c r="IP26" s="69"/>
      <c r="IQ26" s="69"/>
      <c r="IR26" s="69"/>
      <c r="IS26" s="69"/>
      <c r="IT26" s="69"/>
      <c r="IU26" s="69"/>
      <c r="IV26" s="69"/>
      <c r="IW26" s="69"/>
      <c r="IX26" s="69"/>
      <c r="IY26" s="69"/>
      <c r="IZ26" s="69"/>
      <c r="JA26" s="69"/>
      <c r="JB26" s="69"/>
      <c r="JC26" s="69"/>
      <c r="JD26" s="69"/>
      <c r="JE26" s="69"/>
      <c r="JF26" s="69"/>
      <c r="JG26" s="69"/>
      <c r="JH26" s="69"/>
      <c r="JI26" s="69"/>
      <c r="JJ26" s="69"/>
      <c r="JK26" s="69"/>
      <c r="JL26" s="69"/>
      <c r="JM26" s="69"/>
      <c r="JN26" s="69"/>
      <c r="JO26" s="69"/>
      <c r="JP26" s="69"/>
      <c r="JQ26" s="69"/>
      <c r="JR26" s="69"/>
      <c r="JS26" s="69"/>
      <c r="JT26" s="69"/>
      <c r="JU26" s="69"/>
      <c r="JV26" s="69"/>
      <c r="JW26" s="69"/>
      <c r="JX26" s="69"/>
      <c r="JY26" s="69"/>
      <c r="JZ26" s="69"/>
      <c r="KA26" s="69"/>
      <c r="KB26" s="69"/>
      <c r="KC26" s="69"/>
      <c r="KD26" s="69"/>
      <c r="KE26" s="69"/>
      <c r="KF26" s="69"/>
      <c r="KG26" s="69"/>
      <c r="KH26" s="69"/>
      <c r="KI26" s="69"/>
      <c r="KJ26" s="69"/>
      <c r="KK26" s="69"/>
      <c r="KL26" s="69"/>
      <c r="KM26" s="69"/>
      <c r="KN26" s="69"/>
      <c r="KO26" s="69"/>
      <c r="KP26" s="69"/>
      <c r="KQ26" s="69"/>
      <c r="KR26" s="69"/>
      <c r="KS26" s="69"/>
      <c r="KT26" s="69"/>
      <c r="KU26" s="69"/>
      <c r="KV26" s="69"/>
      <c r="KW26" s="69"/>
      <c r="KX26" s="69"/>
      <c r="KY26" s="69"/>
      <c r="KZ26" s="69"/>
      <c r="LA26" s="69"/>
      <c r="LB26" s="69"/>
      <c r="LC26" s="69"/>
      <c r="LD26" s="69"/>
      <c r="LE26" s="69"/>
      <c r="LF26" s="69"/>
      <c r="LG26" s="69"/>
      <c r="LH26" s="69"/>
      <c r="LI26" s="69"/>
      <c r="LJ26" s="69"/>
      <c r="LK26" s="69"/>
      <c r="LL26" s="69"/>
      <c r="LM26" s="69"/>
      <c r="LN26" s="69"/>
      <c r="LO26" s="69"/>
      <c r="LP26" s="69"/>
      <c r="LQ26" s="69"/>
      <c r="LR26" s="69"/>
      <c r="LS26" s="69"/>
      <c r="LT26" s="69"/>
      <c r="LU26" s="69"/>
      <c r="LV26" s="69"/>
      <c r="LW26" s="69"/>
      <c r="LX26" s="69"/>
      <c r="LY26" s="69"/>
      <c r="LZ26" s="69"/>
      <c r="MA26" s="69"/>
      <c r="MB26" s="69"/>
      <c r="MC26" s="69"/>
      <c r="MD26" s="69"/>
      <c r="ME26" s="69"/>
      <c r="MF26" s="69"/>
      <c r="MG26" s="69"/>
      <c r="MH26" s="69"/>
      <c r="MI26" s="69"/>
      <c r="MJ26" s="69"/>
      <c r="MK26" s="69"/>
      <c r="ML26" s="69"/>
      <c r="MM26" s="69"/>
      <c r="MN26" s="69"/>
      <c r="MO26" s="69"/>
      <c r="MP26" s="69"/>
      <c r="MQ26" s="69"/>
      <c r="MR26" s="69"/>
      <c r="MS26" s="69"/>
      <c r="MT26" s="69"/>
      <c r="MU26" s="69"/>
      <c r="MV26" s="69"/>
      <c r="MW26" s="69"/>
      <c r="MX26" s="69"/>
      <c r="MY26" s="69"/>
      <c r="MZ26" s="69"/>
      <c r="NA26" s="69"/>
      <c r="NB26" s="69"/>
      <c r="NC26" s="69"/>
      <c r="ND26" s="69"/>
      <c r="NE26" s="69"/>
      <c r="NF26" s="69"/>
      <c r="NG26" s="69"/>
      <c r="NH26" s="69"/>
      <c r="NI26" s="69"/>
      <c r="NJ26" s="69"/>
      <c r="NK26" s="69"/>
      <c r="NL26" s="69"/>
      <c r="NM26" s="69"/>
      <c r="NN26" s="69"/>
      <c r="NO26" s="69"/>
      <c r="NP26" s="69"/>
      <c r="NQ26" s="69"/>
      <c r="NR26" s="69"/>
      <c r="NS26" s="69"/>
      <c r="NT26" s="69"/>
      <c r="NU26" s="69"/>
      <c r="NV26" s="69"/>
      <c r="NW26" s="69"/>
      <c r="NX26" s="69"/>
      <c r="NY26" s="69"/>
      <c r="NZ26" s="69"/>
      <c r="OA26" s="69"/>
      <c r="OB26" s="69"/>
      <c r="OC26" s="69"/>
      <c r="OD26" s="69"/>
      <c r="OE26" s="69"/>
      <c r="OF26" s="69"/>
      <c r="OG26" s="69"/>
      <c r="OH26" s="69"/>
      <c r="OI26" s="69"/>
      <c r="OJ26" s="69"/>
      <c r="OK26" s="69"/>
      <c r="OL26" s="69"/>
      <c r="OM26" s="69"/>
      <c r="ON26" s="69"/>
      <c r="OO26" s="69"/>
      <c r="OP26" s="69"/>
      <c r="OQ26" s="69"/>
      <c r="OR26" s="69"/>
      <c r="OS26" s="69"/>
      <c r="OT26" s="69"/>
      <c r="OU26" s="69"/>
      <c r="OV26" s="69"/>
      <c r="OW26" s="69"/>
      <c r="OX26" s="69"/>
      <c r="OY26" s="69"/>
      <c r="OZ26" s="69"/>
      <c r="PA26" s="69"/>
      <c r="PB26" s="69"/>
      <c r="PC26" s="69"/>
      <c r="PD26" s="69"/>
      <c r="PE26" s="69"/>
      <c r="PF26" s="69"/>
      <c r="PG26" s="69"/>
      <c r="PH26" s="69"/>
      <c r="PI26" s="69"/>
      <c r="PJ26" s="69"/>
      <c r="PK26" s="69"/>
      <c r="PL26" s="69"/>
      <c r="PM26" s="69"/>
      <c r="PN26" s="69"/>
      <c r="PO26" s="69"/>
      <c r="PP26" s="69"/>
      <c r="PQ26" s="69"/>
      <c r="PR26" s="69"/>
      <c r="PS26" s="69"/>
      <c r="PT26" s="69"/>
      <c r="PU26" s="69"/>
      <c r="PV26" s="69"/>
      <c r="PW26" s="69"/>
      <c r="PX26" s="69"/>
      <c r="PY26" s="69"/>
      <c r="PZ26" s="69"/>
      <c r="QA26" s="69"/>
      <c r="QB26" s="69"/>
      <c r="QC26" s="69"/>
      <c r="QD26" s="69"/>
      <c r="QE26" s="69"/>
      <c r="QF26" s="69"/>
      <c r="QG26" s="69"/>
      <c r="QH26" s="69"/>
      <c r="QI26" s="69"/>
      <c r="QJ26" s="69"/>
      <c r="QK26" s="69"/>
      <c r="QL26" s="69"/>
      <c r="QM26" s="69"/>
      <c r="QN26" s="69"/>
      <c r="QO26" s="69"/>
      <c r="QP26" s="69"/>
      <c r="QQ26" s="69"/>
      <c r="QR26" s="69"/>
      <c r="QS26" s="69"/>
      <c r="QT26" s="69"/>
      <c r="QU26" s="69"/>
      <c r="QV26" s="69"/>
      <c r="QW26" s="69"/>
      <c r="QX26" s="69"/>
      <c r="QY26" s="69"/>
      <c r="QZ26" s="69"/>
      <c r="RA26" s="69"/>
      <c r="RB26" s="69"/>
      <c r="RC26" s="69"/>
      <c r="RD26" s="69"/>
      <c r="RE26" s="69"/>
      <c r="RF26" s="69"/>
      <c r="RG26" s="69"/>
      <c r="RH26" s="69"/>
      <c r="RI26" s="69"/>
      <c r="RJ26" s="69"/>
      <c r="RK26" s="69"/>
      <c r="RL26" s="69"/>
      <c r="RM26" s="69"/>
      <c r="RN26" s="69"/>
      <c r="RO26" s="69"/>
      <c r="RP26" s="69"/>
      <c r="RQ26" s="69"/>
      <c r="RR26" s="69"/>
      <c r="RS26" s="69"/>
      <c r="RT26" s="69"/>
      <c r="RU26" s="69"/>
      <c r="RV26" s="69"/>
      <c r="RW26" s="69"/>
      <c r="RX26" s="69"/>
      <c r="RY26" s="69"/>
      <c r="RZ26" s="69"/>
      <c r="SA26" s="69"/>
      <c r="SB26" s="69"/>
      <c r="SC26" s="69"/>
      <c r="SD26" s="69"/>
      <c r="SE26" s="69"/>
      <c r="SF26" s="69"/>
      <c r="SG26" s="69"/>
      <c r="SH26" s="69"/>
      <c r="SI26" s="69"/>
      <c r="SJ26" s="69"/>
      <c r="SK26" s="69"/>
      <c r="SL26" s="69"/>
      <c r="SM26" s="69"/>
      <c r="SN26" s="69"/>
      <c r="SO26" s="69"/>
      <c r="SP26" s="69"/>
      <c r="SQ26" s="69"/>
      <c r="SR26" s="69"/>
      <c r="SS26" s="69"/>
      <c r="ST26" s="69"/>
      <c r="SU26" s="69"/>
      <c r="SV26" s="69"/>
      <c r="SW26" s="69"/>
      <c r="SX26" s="69"/>
      <c r="SY26" s="69"/>
      <c r="SZ26" s="69"/>
      <c r="TA26" s="69"/>
      <c r="TB26" s="69"/>
      <c r="TC26" s="69"/>
      <c r="TD26" s="69"/>
      <c r="TE26" s="69"/>
      <c r="TF26" s="69"/>
      <c r="TG26" s="69"/>
      <c r="TH26" s="69"/>
      <c r="TI26" s="69"/>
      <c r="TJ26" s="69"/>
      <c r="TK26" s="69"/>
      <c r="TL26" s="69"/>
      <c r="TM26" s="69"/>
      <c r="TN26" s="69"/>
      <c r="TO26" s="69"/>
      <c r="TP26" s="69"/>
      <c r="TQ26" s="69"/>
      <c r="TR26" s="69"/>
      <c r="TS26" s="69"/>
      <c r="TT26" s="69"/>
      <c r="TU26" s="69"/>
      <c r="TV26" s="69"/>
      <c r="TW26" s="69"/>
      <c r="TX26" s="69"/>
      <c r="TY26" s="69"/>
      <c r="TZ26" s="69"/>
      <c r="UA26" s="69"/>
      <c r="UB26" s="69"/>
      <c r="UC26" s="69"/>
      <c r="UD26" s="69"/>
      <c r="UE26" s="69"/>
      <c r="UF26" s="69"/>
      <c r="UG26" s="69"/>
      <c r="UH26" s="69"/>
      <c r="UI26" s="69"/>
      <c r="UJ26" s="69"/>
      <c r="UK26" s="69"/>
      <c r="UL26" s="69"/>
      <c r="UM26" s="69"/>
      <c r="UN26" s="69"/>
      <c r="UO26" s="69"/>
      <c r="UP26" s="69"/>
      <c r="UQ26" s="69"/>
      <c r="UR26" s="69"/>
      <c r="US26" s="69"/>
      <c r="UT26" s="69"/>
      <c r="UU26" s="69"/>
      <c r="UV26" s="69"/>
      <c r="UW26" s="69"/>
      <c r="UX26" s="69"/>
      <c r="UY26" s="69"/>
      <c r="UZ26" s="69"/>
      <c r="VA26" s="69"/>
      <c r="VB26" s="69"/>
      <c r="VC26" s="69"/>
      <c r="VD26" s="69"/>
      <c r="VE26" s="69"/>
      <c r="VF26" s="69"/>
      <c r="VG26" s="69"/>
      <c r="VH26" s="69"/>
      <c r="VI26" s="69"/>
      <c r="VJ26" s="69"/>
      <c r="VK26" s="69"/>
      <c r="VL26" s="69"/>
      <c r="VM26" s="69"/>
      <c r="VN26" s="69"/>
      <c r="VO26" s="69"/>
      <c r="VP26" s="69"/>
      <c r="VQ26" s="69"/>
      <c r="VR26" s="69"/>
      <c r="VS26" s="69"/>
      <c r="VT26" s="69"/>
      <c r="VU26" s="69"/>
      <c r="VV26" s="69"/>
      <c r="VW26" s="69"/>
      <c r="VX26" s="69"/>
      <c r="VY26" s="69"/>
      <c r="VZ26" s="69"/>
      <c r="WA26" s="69"/>
      <c r="WB26" s="69"/>
      <c r="WC26" s="69"/>
      <c r="WD26" s="69"/>
      <c r="WE26" s="69"/>
      <c r="WF26" s="69"/>
      <c r="WG26" s="69"/>
      <c r="WH26" s="69"/>
      <c r="WI26" s="69"/>
      <c r="WJ26" s="69"/>
      <c r="WK26" s="69"/>
      <c r="WL26" s="69"/>
      <c r="WM26" s="69"/>
      <c r="WN26" s="69"/>
      <c r="WO26" s="69"/>
      <c r="WP26" s="69"/>
      <c r="WQ26" s="69"/>
      <c r="WR26" s="69"/>
      <c r="WS26" s="69"/>
      <c r="WT26" s="69"/>
      <c r="WU26" s="69"/>
      <c r="WV26" s="69"/>
      <c r="WW26" s="69"/>
      <c r="WX26" s="69"/>
      <c r="WY26" s="69"/>
      <c r="WZ26" s="69"/>
      <c r="XA26" s="69"/>
      <c r="XB26" s="69"/>
      <c r="XC26" s="69"/>
      <c r="XD26" s="69"/>
      <c r="XE26" s="69"/>
      <c r="XF26" s="69"/>
      <c r="XG26" s="69"/>
      <c r="XH26" s="69"/>
      <c r="XI26" s="69"/>
      <c r="XJ26" s="69"/>
      <c r="XK26" s="69"/>
      <c r="XL26" s="69"/>
      <c r="XM26" s="69"/>
      <c r="XN26" s="69"/>
      <c r="XO26" s="69"/>
      <c r="XP26" s="69"/>
      <c r="XQ26" s="69"/>
      <c r="XR26" s="69"/>
      <c r="XS26" s="69"/>
      <c r="XT26" s="69"/>
      <c r="XU26" s="69"/>
      <c r="XV26" s="69"/>
      <c r="XW26" s="69"/>
      <c r="XX26" s="69"/>
      <c r="XY26" s="69"/>
      <c r="XZ26" s="69"/>
      <c r="YA26" s="69"/>
      <c r="YB26" s="69"/>
      <c r="YC26" s="69"/>
      <c r="YD26" s="69"/>
      <c r="YE26" s="69"/>
      <c r="YF26" s="69"/>
      <c r="YG26" s="69"/>
      <c r="YH26" s="69"/>
      <c r="YI26" s="69"/>
      <c r="YJ26" s="69"/>
      <c r="YK26" s="69"/>
      <c r="YL26" s="69"/>
      <c r="YM26" s="69"/>
      <c r="YN26" s="69"/>
      <c r="YO26" s="69"/>
      <c r="YP26" s="69"/>
      <c r="YQ26" s="69"/>
      <c r="YR26" s="69"/>
      <c r="YS26" s="69"/>
      <c r="YT26" s="69"/>
      <c r="YU26" s="69"/>
      <c r="YV26" s="69"/>
      <c r="YW26" s="69"/>
      <c r="YX26" s="69"/>
      <c r="YY26" s="69"/>
      <c r="YZ26" s="69"/>
      <c r="ZA26" s="69"/>
      <c r="ZB26" s="69"/>
      <c r="ZC26" s="69"/>
      <c r="ZD26" s="69"/>
      <c r="ZE26" s="69"/>
      <c r="ZF26" s="69"/>
      <c r="ZG26" s="69"/>
      <c r="ZH26" s="69"/>
      <c r="ZI26" s="69"/>
      <c r="ZJ26" s="69"/>
      <c r="ZK26" s="69"/>
      <c r="ZL26" s="69"/>
      <c r="ZM26" s="69"/>
      <c r="ZN26" s="69"/>
      <c r="ZO26" s="69"/>
      <c r="ZP26" s="69"/>
      <c r="ZQ26" s="69"/>
      <c r="ZR26" s="69"/>
      <c r="ZS26" s="69"/>
      <c r="ZT26" s="69"/>
      <c r="ZU26" s="69"/>
      <c r="ZV26" s="69"/>
      <c r="ZW26" s="69"/>
      <c r="ZX26" s="69"/>
      <c r="ZY26" s="69"/>
      <c r="ZZ26" s="69"/>
      <c r="AAA26" s="69"/>
      <c r="AAB26" s="69"/>
      <c r="AAC26" s="69"/>
      <c r="AAD26" s="69"/>
      <c r="AAE26" s="69"/>
      <c r="AAF26" s="69"/>
      <c r="AAG26" s="69"/>
      <c r="AAH26" s="69"/>
      <c r="AAI26" s="69"/>
      <c r="AAJ26" s="69"/>
      <c r="AAK26" s="69"/>
      <c r="AAL26" s="69"/>
      <c r="AAM26" s="69"/>
      <c r="AAN26" s="69"/>
      <c r="AAO26" s="69"/>
      <c r="AAP26" s="69"/>
      <c r="AAQ26" s="69"/>
      <c r="AAR26" s="69"/>
      <c r="AAS26" s="69"/>
      <c r="AAT26" s="69"/>
      <c r="AAU26" s="69"/>
      <c r="AAV26" s="69"/>
      <c r="AAW26" s="69"/>
      <c r="AAX26" s="69"/>
      <c r="AAY26" s="69"/>
      <c r="AAZ26" s="69"/>
      <c r="ABA26" s="69"/>
      <c r="ABB26" s="69"/>
      <c r="ABC26" s="69"/>
      <c r="ABD26" s="69"/>
      <c r="ABE26" s="69"/>
      <c r="ABF26" s="69"/>
      <c r="ABG26" s="69"/>
      <c r="ABH26" s="69"/>
      <c r="ABI26" s="69"/>
      <c r="ABJ26" s="69"/>
      <c r="ABK26" s="69"/>
      <c r="ABL26" s="69"/>
      <c r="ABM26" s="69"/>
      <c r="ABN26" s="69"/>
      <c r="ABO26" s="69"/>
      <c r="ABP26" s="69"/>
      <c r="ABQ26" s="69"/>
      <c r="ABR26" s="69"/>
      <c r="ABS26" s="69"/>
      <c r="ABT26" s="69"/>
      <c r="ABU26" s="69"/>
      <c r="ABV26" s="69"/>
      <c r="ABW26" s="69"/>
      <c r="ABX26" s="69"/>
      <c r="ABY26" s="69"/>
      <c r="ABZ26" s="69"/>
      <c r="ACA26" s="69"/>
      <c r="ACB26" s="69"/>
      <c r="ACC26" s="69"/>
      <c r="ACD26" s="69"/>
      <c r="ACE26" s="69"/>
      <c r="ACF26" s="69"/>
      <c r="ACG26" s="69"/>
      <c r="ACH26" s="69"/>
      <c r="ACI26" s="69"/>
      <c r="ACJ26" s="69"/>
      <c r="ACK26" s="69"/>
      <c r="ACL26" s="69"/>
      <c r="ACM26" s="69"/>
      <c r="ACN26" s="69"/>
      <c r="ACO26" s="69"/>
      <c r="ACP26" s="69"/>
      <c r="ACQ26" s="69"/>
      <c r="ACR26" s="69"/>
      <c r="ACS26" s="69"/>
      <c r="ACT26" s="69"/>
      <c r="ACU26" s="69"/>
      <c r="ACV26" s="69"/>
      <c r="ACW26" s="69"/>
      <c r="ACX26" s="69"/>
      <c r="ACY26" s="69"/>
      <c r="ACZ26" s="69"/>
      <c r="ADA26" s="69"/>
      <c r="ADB26" s="69"/>
      <c r="ADC26" s="69"/>
      <c r="ADD26" s="69"/>
      <c r="ADE26" s="69"/>
      <c r="ADF26" s="69"/>
      <c r="ADG26" s="69"/>
      <c r="ADH26" s="69"/>
      <c r="ADI26" s="69"/>
      <c r="ADJ26" s="69"/>
      <c r="ADK26" s="69"/>
      <c r="ADL26" s="69"/>
      <c r="ADM26" s="69"/>
      <c r="ADN26" s="69"/>
      <c r="ADO26" s="69"/>
      <c r="ADP26" s="69"/>
      <c r="ADQ26" s="69"/>
      <c r="ADR26" s="69"/>
      <c r="ADS26" s="69"/>
      <c r="ADT26" s="69"/>
      <c r="ADU26" s="69"/>
      <c r="ADV26" s="69"/>
      <c r="ADW26" s="69"/>
      <c r="ADX26" s="69"/>
      <c r="ADY26" s="69"/>
      <c r="ADZ26" s="69"/>
      <c r="AEA26" s="69"/>
      <c r="AEB26" s="69"/>
      <c r="AEC26" s="69"/>
      <c r="AED26" s="69"/>
      <c r="AEE26" s="69"/>
      <c r="AEF26" s="69"/>
      <c r="AEG26" s="69"/>
      <c r="AEH26" s="69"/>
      <c r="AEI26" s="69"/>
      <c r="AEJ26" s="69"/>
      <c r="AEK26" s="69"/>
      <c r="AEL26" s="69"/>
      <c r="AEM26" s="69"/>
      <c r="AEN26" s="69"/>
      <c r="AEO26" s="69"/>
      <c r="AEP26" s="69"/>
      <c r="AEQ26" s="69"/>
      <c r="AER26" s="69"/>
      <c r="AES26" s="69"/>
      <c r="AET26" s="69"/>
      <c r="AEU26" s="69"/>
      <c r="AEV26" s="69"/>
      <c r="AEW26" s="69"/>
      <c r="AEX26" s="69"/>
      <c r="AEY26" s="69"/>
      <c r="AEZ26" s="69"/>
      <c r="AFA26" s="69"/>
      <c r="AFB26" s="69"/>
      <c r="AFC26" s="69"/>
      <c r="AFD26" s="69"/>
      <c r="AFE26" s="69"/>
      <c r="AFF26" s="69"/>
      <c r="AFG26" s="69"/>
      <c r="AFH26" s="69"/>
      <c r="AFI26" s="69"/>
      <c r="AFJ26" s="69"/>
      <c r="AFK26" s="69"/>
      <c r="AFL26" s="69"/>
      <c r="AFM26" s="69"/>
      <c r="AFN26" s="69"/>
      <c r="AFO26" s="69"/>
      <c r="AFP26" s="69"/>
      <c r="AFQ26" s="69"/>
      <c r="AFR26" s="69"/>
      <c r="AFS26" s="69"/>
      <c r="AFT26" s="69"/>
      <c r="AFU26" s="69"/>
      <c r="AFV26" s="69"/>
      <c r="AFW26" s="69"/>
      <c r="AFX26" s="69"/>
      <c r="AFY26" s="69"/>
      <c r="AFZ26" s="69"/>
      <c r="AGA26" s="69"/>
      <c r="AGB26" s="69"/>
      <c r="AGC26" s="69"/>
      <c r="AGD26" s="69"/>
      <c r="AGE26" s="69"/>
      <c r="AGF26" s="69"/>
      <c r="AGG26" s="69"/>
      <c r="AGH26" s="69"/>
      <c r="AGI26" s="69"/>
      <c r="AGJ26" s="69"/>
      <c r="AGK26" s="69"/>
      <c r="AGL26" s="69"/>
      <c r="AGM26" s="69"/>
      <c r="AGN26" s="69"/>
      <c r="AGO26" s="69"/>
      <c r="AGP26" s="69"/>
      <c r="AGQ26" s="69"/>
      <c r="AGR26" s="69"/>
      <c r="AGS26" s="69"/>
      <c r="AGT26" s="69"/>
      <c r="AGU26" s="69"/>
      <c r="AGV26" s="69"/>
      <c r="AGW26" s="69"/>
      <c r="AGX26" s="69"/>
      <c r="AGY26" s="69"/>
      <c r="AGZ26" s="69"/>
      <c r="AHA26" s="69"/>
      <c r="AHB26" s="69"/>
      <c r="AHC26" s="69"/>
      <c r="AHD26" s="69"/>
      <c r="AHE26" s="69"/>
      <c r="AHF26" s="69"/>
      <c r="AHG26" s="69"/>
      <c r="AHH26" s="69"/>
      <c r="AHI26" s="69"/>
      <c r="AHJ26" s="69"/>
      <c r="AHK26" s="69"/>
      <c r="AHL26" s="69"/>
      <c r="AHM26" s="69"/>
      <c r="AHN26" s="69"/>
      <c r="AHO26" s="69"/>
      <c r="AHP26" s="69"/>
      <c r="AHQ26" s="69"/>
      <c r="AHR26" s="69"/>
      <c r="AHS26" s="69"/>
      <c r="AHT26" s="69"/>
      <c r="AHU26" s="69"/>
      <c r="AHV26" s="69"/>
      <c r="AHW26" s="69"/>
      <c r="AHX26" s="69"/>
      <c r="AHY26" s="69"/>
      <c r="AHZ26" s="69"/>
      <c r="AIA26" s="69"/>
      <c r="AIB26" s="69"/>
      <c r="AIC26" s="69"/>
      <c r="AID26" s="69"/>
      <c r="AIE26" s="69"/>
      <c r="AIF26" s="69"/>
      <c r="AIG26" s="69"/>
      <c r="AIH26" s="69"/>
      <c r="AII26" s="69"/>
      <c r="AIJ26" s="69"/>
      <c r="AIK26" s="69"/>
      <c r="AIL26" s="69"/>
      <c r="AIM26" s="69"/>
      <c r="AIN26" s="69"/>
      <c r="AIO26" s="69"/>
      <c r="AIP26" s="69"/>
      <c r="AIQ26" s="69"/>
      <c r="AIR26" s="69"/>
      <c r="AIS26" s="69"/>
      <c r="AIT26" s="69"/>
      <c r="AIU26" s="69"/>
      <c r="AIV26" s="69"/>
      <c r="AIW26" s="69"/>
      <c r="AIX26" s="69"/>
      <c r="AIY26" s="69"/>
      <c r="AIZ26" s="69"/>
      <c r="AJA26" s="69"/>
      <c r="AJB26" s="69"/>
      <c r="AJC26" s="69"/>
      <c r="AJD26" s="69"/>
      <c r="AJE26" s="69"/>
      <c r="AJF26" s="69"/>
      <c r="AJG26" s="69"/>
      <c r="AJH26" s="69"/>
      <c r="AJI26" s="69"/>
      <c r="AJJ26" s="69"/>
      <c r="AJK26" s="69"/>
      <c r="AJL26" s="69"/>
      <c r="AJM26" s="69"/>
      <c r="AJN26" s="69"/>
      <c r="AJO26" s="69"/>
      <c r="AJP26" s="69"/>
      <c r="AJQ26" s="69"/>
      <c r="AJR26" s="69"/>
      <c r="AJS26" s="69"/>
      <c r="AJT26" s="69"/>
      <c r="AJU26" s="69"/>
      <c r="AJV26" s="69"/>
      <c r="AJW26" s="69"/>
      <c r="AJX26" s="69"/>
      <c r="AJY26" s="69"/>
      <c r="AJZ26" s="69"/>
      <c r="AKA26" s="69"/>
      <c r="AKB26" s="69"/>
      <c r="AKC26" s="69"/>
      <c r="AKD26" s="69"/>
      <c r="AKE26" s="69"/>
      <c r="AKF26" s="69"/>
      <c r="AKG26" s="69"/>
      <c r="AKH26" s="69"/>
      <c r="AKI26" s="69"/>
      <c r="AKJ26" s="69"/>
      <c r="AKK26" s="69"/>
      <c r="AKL26" s="69"/>
      <c r="AKM26" s="69"/>
      <c r="AKN26" s="69"/>
      <c r="AKO26" s="69"/>
      <c r="AKP26" s="69"/>
      <c r="AKQ26" s="69"/>
      <c r="AKR26" s="69"/>
      <c r="AKS26" s="69"/>
      <c r="AKT26" s="69"/>
      <c r="AKU26" s="69"/>
      <c r="AKV26" s="69"/>
      <c r="AKW26" s="69"/>
      <c r="AKX26" s="69"/>
      <c r="AKY26" s="69"/>
      <c r="AKZ26" s="69"/>
      <c r="ALA26" s="69"/>
      <c r="ALB26" s="69"/>
      <c r="ALC26" s="69"/>
      <c r="ALD26" s="69"/>
    </row>
    <row r="27" spans="1:992" ht="27" customHeight="1" x14ac:dyDescent="0.25">
      <c r="A27" s="5" t="str">
        <f>IF(ISBLANK(B27),"",IF(ISNA(MATCH(B27,#REF!,0)),"?","+"))</f>
        <v>+</v>
      </c>
      <c r="B27" s="233">
        <v>3</v>
      </c>
      <c r="C27" s="115" t="s">
        <v>113</v>
      </c>
      <c r="D27" s="105" t="s">
        <v>25</v>
      </c>
      <c r="E27" s="105">
        <v>20</v>
      </c>
      <c r="F27" s="105"/>
      <c r="G27" s="105">
        <v>20</v>
      </c>
      <c r="H27" s="105"/>
      <c r="I27" s="105"/>
      <c r="J27" s="105">
        <v>5</v>
      </c>
      <c r="K27" s="206" t="e">
        <f>IF(AND(NOT(ISBLANK(#REF!)),OR(ISNA(MATCH(#REF!,#REF!,0)),#REF!="Podst")),"Podst?",IF(AND(NOT(ISBLANK(#REF!)),OR(ISNA(MATCH(#REF!,#REF!,0)),#REF!="Kier")),"Kier?",IF(AND(NOT(ISBLANK(#REF!)),OR(ISNA(MATCH(#REF!,#REF!,0)),#REF!="Inne")),"Inne?",SUM(E27:I27))))</f>
        <v>#REF!</v>
      </c>
      <c r="L27" s="207"/>
      <c r="M27" s="207"/>
      <c r="N27" s="207" t="s">
        <v>78</v>
      </c>
      <c r="O27" s="207"/>
      <c r="P27" s="208" t="str">
        <f>IF(AND(ISNA(MATCH($B27,#REF!,0)),ISNA(MATCH($B27,#REF!,0))),"","*")</f>
        <v>*</v>
      </c>
      <c r="Q27" s="207">
        <f>Q25</f>
        <v>2</v>
      </c>
      <c r="R27" s="207" t="s">
        <v>232</v>
      </c>
      <c r="S27" s="157" t="s">
        <v>149</v>
      </c>
      <c r="T27" s="207" t="s">
        <v>141</v>
      </c>
    </row>
    <row r="28" spans="1:992" ht="28.5" customHeight="1" x14ac:dyDescent="0.25">
      <c r="A28" s="7" t="str">
        <f>IF(ISBLANK(B28),"",IF(ISNA(MATCH(B28,#REF!,0)),"?","+"))</f>
        <v>+</v>
      </c>
      <c r="B28" s="227">
        <v>4</v>
      </c>
      <c r="C28" s="205" t="s">
        <v>347</v>
      </c>
      <c r="D28" s="201"/>
      <c r="E28" s="201">
        <v>12</v>
      </c>
      <c r="F28" s="201"/>
      <c r="G28" s="201">
        <v>12</v>
      </c>
      <c r="H28" s="201"/>
      <c r="I28" s="201"/>
      <c r="J28" s="201">
        <v>3</v>
      </c>
      <c r="K28" s="202" t="e">
        <f>IF(AND(NOT(ISBLANK(#REF!)),OR(ISNA(MATCH(#REF!,#REF!,0)),#REF!="Podst")),"Podst?",IF(AND(NOT(ISBLANK(#REF!)),OR(ISNA(MATCH(#REF!,#REF!,0)),#REF!="Kier")),"Kier?",IF(AND(NOT(ISBLANK(#REF!)),OR(ISNA(MATCH(#REF!,#REF!,0)),#REF!="Inne")),"Inne?",SUM(E28:I28))))</f>
        <v>#REF!</v>
      </c>
      <c r="L28" s="203"/>
      <c r="M28" s="203" t="s">
        <v>77</v>
      </c>
      <c r="N28" s="203" t="s">
        <v>78</v>
      </c>
      <c r="O28" s="203"/>
      <c r="P28" s="204" t="str">
        <f>IF(AND(ISNA(MATCH($B28,#REF!,0)),ISNA(MATCH($B28,#REF!,0))),"","*")</f>
        <v>*</v>
      </c>
      <c r="Q28" s="203">
        <f>Q27</f>
        <v>2</v>
      </c>
      <c r="R28" s="203" t="s">
        <v>233</v>
      </c>
      <c r="S28" s="203" t="s">
        <v>313</v>
      </c>
      <c r="T28" s="209" t="s">
        <v>154</v>
      </c>
    </row>
    <row r="29" spans="1:992" ht="24.65" customHeight="1" x14ac:dyDescent="0.25">
      <c r="A29" s="5" t="str">
        <f>IF(ISBLANK(B29),"",IF(ISNA(MATCH(B29,#REF!,0)),"?","+"))</f>
        <v>+</v>
      </c>
      <c r="B29" s="233">
        <v>5</v>
      </c>
      <c r="C29" s="115" t="s">
        <v>47</v>
      </c>
      <c r="D29" s="105"/>
      <c r="E29" s="105">
        <v>16</v>
      </c>
      <c r="F29" s="105">
        <v>12</v>
      </c>
      <c r="G29" s="105"/>
      <c r="H29" s="105"/>
      <c r="I29" s="105"/>
      <c r="J29" s="105">
        <v>3</v>
      </c>
      <c r="K29" s="206" t="e">
        <f>IF(AND(NOT(ISBLANK(#REF!)),OR(ISNA(MATCH(#REF!,#REF!,0)),#REF!="Podst")),"Podst?",IF(AND(NOT(ISBLANK(#REF!)),OR(ISNA(MATCH(#REF!,#REF!,0)),#REF!="Kier")),"Kier?",IF(AND(NOT(ISBLANK(#REF!)),OR(ISNA(MATCH(#REF!,#REF!,0)),#REF!="Inne")),"Inne?",SUM(E29:I29))))</f>
        <v>#REF!</v>
      </c>
      <c r="L29" s="207"/>
      <c r="M29" s="207" t="s">
        <v>77</v>
      </c>
      <c r="N29" s="207"/>
      <c r="O29" s="207" t="s">
        <v>79</v>
      </c>
      <c r="P29" s="208" t="str">
        <f>IF(AND(ISNA(MATCH($B29,#REF!,0)),ISNA(MATCH($B29,#REF!,0))),"","*")</f>
        <v>*</v>
      </c>
      <c r="Q29" s="207">
        <f>Q28</f>
        <v>2</v>
      </c>
      <c r="R29" s="157" t="s">
        <v>234</v>
      </c>
      <c r="S29" s="157" t="s">
        <v>152</v>
      </c>
      <c r="T29" s="157" t="s">
        <v>154</v>
      </c>
    </row>
    <row r="30" spans="1:992" ht="30.65" customHeight="1" x14ac:dyDescent="0.25">
      <c r="A30" s="5" t="str">
        <f>IF(ISBLANK(B30),"",IF(ISNA(MATCH(B30,#REF!,0)),"?","+"))</f>
        <v>+</v>
      </c>
      <c r="B30" s="227">
        <v>6</v>
      </c>
      <c r="C30" s="200" t="s">
        <v>66</v>
      </c>
      <c r="D30" s="201"/>
      <c r="E30" s="201"/>
      <c r="F30" s="201">
        <v>30</v>
      </c>
      <c r="G30" s="201"/>
      <c r="H30" s="201"/>
      <c r="I30" s="201"/>
      <c r="J30" s="201">
        <v>2</v>
      </c>
      <c r="K30" s="202"/>
      <c r="L30" s="203"/>
      <c r="M30" s="203" t="s">
        <v>77</v>
      </c>
      <c r="N30" s="203"/>
      <c r="O30" s="203"/>
      <c r="P30" s="204"/>
      <c r="Q30" s="203"/>
      <c r="R30" s="209"/>
      <c r="S30" s="203" t="s">
        <v>230</v>
      </c>
      <c r="T30" s="209" t="s">
        <v>142</v>
      </c>
    </row>
    <row r="31" spans="1:992" ht="23.15" customHeight="1" x14ac:dyDescent="0.25">
      <c r="A31" s="7"/>
      <c r="B31" s="233">
        <v>7</v>
      </c>
      <c r="C31" s="115" t="s">
        <v>23</v>
      </c>
      <c r="D31" s="105"/>
      <c r="E31" s="105">
        <v>12</v>
      </c>
      <c r="F31" s="105">
        <v>12</v>
      </c>
      <c r="G31" s="105"/>
      <c r="H31" s="105"/>
      <c r="I31" s="105"/>
      <c r="J31" s="105">
        <v>2</v>
      </c>
      <c r="K31" s="206"/>
      <c r="L31" s="207"/>
      <c r="M31" s="207" t="s">
        <v>77</v>
      </c>
      <c r="N31" s="207"/>
      <c r="O31" s="207"/>
      <c r="P31" s="208"/>
      <c r="Q31" s="207"/>
      <c r="R31" s="157" t="s">
        <v>309</v>
      </c>
      <c r="S31" s="207" t="s">
        <v>183</v>
      </c>
      <c r="T31" s="207" t="s">
        <v>160</v>
      </c>
    </row>
    <row r="32" spans="1:992" ht="13" x14ac:dyDescent="0.3">
      <c r="A32" s="2"/>
      <c r="B32" s="54"/>
      <c r="C32" s="95"/>
      <c r="D32" s="96"/>
      <c r="E32" s="97">
        <f>SUM(E25:E31)</f>
        <v>96</v>
      </c>
      <c r="F32" s="34">
        <f>SUM(F25:F31)</f>
        <v>70</v>
      </c>
      <c r="G32" s="34">
        <f>SUM(G25:G31)</f>
        <v>52</v>
      </c>
      <c r="H32" s="120">
        <f>SUM(H25:H31)</f>
        <v>0</v>
      </c>
      <c r="I32" s="121">
        <f>SUM(I25:I31)</f>
        <v>0</v>
      </c>
      <c r="J32" s="21">
        <f>SUM(J25:J31)</f>
        <v>25</v>
      </c>
      <c r="K32" s="35" t="e">
        <f>SUM(K25:K30)</f>
        <v>#REF!</v>
      </c>
      <c r="L32" s="36"/>
      <c r="M32" s="36"/>
      <c r="N32" s="36"/>
      <c r="O32" s="36"/>
      <c r="P32" s="36"/>
      <c r="R32" s="58"/>
      <c r="S32" s="38"/>
      <c r="T32" s="36"/>
    </row>
    <row r="33" spans="1:992" ht="30" customHeight="1" x14ac:dyDescent="0.25">
      <c r="A33" s="1"/>
      <c r="B33" s="55"/>
      <c r="C33" s="49"/>
      <c r="D33" s="218" t="s">
        <v>38</v>
      </c>
      <c r="E33" s="219">
        <f>SUM(E32:I32)</f>
        <v>218</v>
      </c>
      <c r="F33" s="32"/>
      <c r="G33" s="32"/>
      <c r="H33" s="62" t="s">
        <v>43</v>
      </c>
      <c r="I33" s="63"/>
      <c r="J33" s="64">
        <f>J21+J32</f>
        <v>53</v>
      </c>
      <c r="K33" s="31"/>
      <c r="L33" s="32"/>
      <c r="M33" s="32"/>
      <c r="N33" s="32"/>
      <c r="O33" s="32"/>
      <c r="P33" s="32"/>
    </row>
    <row r="34" spans="1:992" ht="15.5" x14ac:dyDescent="0.25">
      <c r="A34" s="1"/>
      <c r="C34" s="67" t="s">
        <v>29</v>
      </c>
      <c r="D34" s="32"/>
      <c r="E34" s="32"/>
      <c r="F34" s="32"/>
      <c r="G34" s="32"/>
      <c r="H34" s="32"/>
      <c r="I34" s="32"/>
      <c r="J34" s="32"/>
      <c r="K34" s="31"/>
      <c r="L34" s="32"/>
      <c r="M34" s="32"/>
      <c r="N34" s="32"/>
      <c r="O34" s="32"/>
      <c r="P34" s="32"/>
      <c r="R34" s="410" t="s">
        <v>272</v>
      </c>
      <c r="S34" s="410"/>
      <c r="T34" s="410"/>
    </row>
    <row r="35" spans="1:992" ht="13" x14ac:dyDescent="0.25">
      <c r="A35" s="9" t="s">
        <v>4</v>
      </c>
      <c r="B35" s="45" t="s">
        <v>63</v>
      </c>
      <c r="C35" s="100" t="s">
        <v>64</v>
      </c>
      <c r="D35" s="97" t="s">
        <v>41</v>
      </c>
      <c r="E35" s="97" t="s">
        <v>18</v>
      </c>
      <c r="F35" s="97" t="s">
        <v>19</v>
      </c>
      <c r="G35" s="97" t="s">
        <v>20</v>
      </c>
      <c r="H35" s="97" t="s">
        <v>21</v>
      </c>
      <c r="I35" s="97" t="s">
        <v>42</v>
      </c>
      <c r="J35" s="97" t="s">
        <v>22</v>
      </c>
      <c r="K35" s="42" t="s">
        <v>39</v>
      </c>
      <c r="L35" s="96" t="s">
        <v>44</v>
      </c>
      <c r="M35" s="133" t="s">
        <v>77</v>
      </c>
      <c r="N35" s="133" t="s">
        <v>78</v>
      </c>
      <c r="O35" s="133" t="s">
        <v>79</v>
      </c>
      <c r="P35" s="99" t="s">
        <v>40</v>
      </c>
      <c r="R35" s="61" t="s">
        <v>10</v>
      </c>
      <c r="S35" s="60" t="s">
        <v>14</v>
      </c>
      <c r="T35" s="99" t="s">
        <v>11</v>
      </c>
    </row>
    <row r="36" spans="1:992" ht="44.25" customHeight="1" x14ac:dyDescent="0.25">
      <c r="A36" s="7" t="str">
        <f>IF(ISBLANK(B36),"",IF(ISNA(MATCH(B36,#REF!,0)),"?","+"))</f>
        <v>+</v>
      </c>
      <c r="B36" s="104">
        <v>1</v>
      </c>
      <c r="C36" s="103" t="s">
        <v>48</v>
      </c>
      <c r="D36" s="104" t="s">
        <v>25</v>
      </c>
      <c r="E36" s="104">
        <v>20</v>
      </c>
      <c r="F36" s="104">
        <v>8</v>
      </c>
      <c r="G36" s="104">
        <v>12</v>
      </c>
      <c r="H36" s="104"/>
      <c r="I36" s="104"/>
      <c r="J36" s="104">
        <v>5</v>
      </c>
      <c r="K36" s="107" t="e">
        <f>IF(AND(NOT(ISBLANK(#REF!)),OR(ISNA(MATCH(#REF!,#REF!,0)),#REF!="Podst")),"Podst?",IF(AND(NOT(ISBLANK(#REF!)),OR(ISNA(MATCH(#REF!,#REF!,0)),#REF!="Kier")),"Kier?",IF(AND(NOT(ISBLANK(#REF!)),OR(ISNA(MATCH(#REF!,#REF!,0)),#REF!="Inne")),"Inne?",SUM(E36:I36))))</f>
        <v>#REF!</v>
      </c>
      <c r="L36" s="108"/>
      <c r="M36" s="108"/>
      <c r="N36" s="108" t="s">
        <v>78</v>
      </c>
      <c r="O36" s="108"/>
      <c r="P36" s="109" t="str">
        <f>IF(AND(ISNA(MATCH($B36,#REF!,0)),ISNA(MATCH($B36,#REF!,0))),"","*")</f>
        <v>*</v>
      </c>
      <c r="Q36" s="110">
        <v>3</v>
      </c>
      <c r="R36" s="108" t="s">
        <v>235</v>
      </c>
      <c r="S36" s="108" t="s">
        <v>359</v>
      </c>
      <c r="T36" s="108" t="s">
        <v>154</v>
      </c>
    </row>
    <row r="37" spans="1:992" ht="30.75" customHeight="1" x14ac:dyDescent="0.25">
      <c r="A37" s="7"/>
      <c r="B37" s="215">
        <v>2</v>
      </c>
      <c r="C37" s="407" t="s">
        <v>348</v>
      </c>
      <c r="D37" s="215"/>
      <c r="E37" s="201">
        <v>12</v>
      </c>
      <c r="F37" s="215"/>
      <c r="G37" s="215">
        <v>12</v>
      </c>
      <c r="H37" s="215"/>
      <c r="I37" s="215"/>
      <c r="J37" s="215">
        <v>2</v>
      </c>
      <c r="K37" s="202"/>
      <c r="L37" s="203"/>
      <c r="M37" s="203"/>
      <c r="N37" s="203" t="s">
        <v>78</v>
      </c>
      <c r="O37" s="203"/>
      <c r="P37" s="204"/>
      <c r="Q37" s="203"/>
      <c r="R37" s="203" t="s">
        <v>232</v>
      </c>
      <c r="S37" s="209" t="s">
        <v>149</v>
      </c>
      <c r="T37" s="209" t="s">
        <v>154</v>
      </c>
    </row>
    <row r="38" spans="1:992" ht="31.5" customHeight="1" x14ac:dyDescent="0.25">
      <c r="A38" s="5" t="str">
        <f>IF(ISBLANK(B38),"",IF(ISNA(MATCH(B38,#REF!,0)),"?","+"))</f>
        <v>+</v>
      </c>
      <c r="B38" s="105">
        <v>3</v>
      </c>
      <c r="C38" s="115" t="s">
        <v>325</v>
      </c>
      <c r="D38" s="105" t="s">
        <v>25</v>
      </c>
      <c r="E38" s="105">
        <v>20</v>
      </c>
      <c r="F38" s="105"/>
      <c r="G38" s="105">
        <v>20</v>
      </c>
      <c r="H38" s="105"/>
      <c r="I38" s="105"/>
      <c r="J38" s="105">
        <v>5</v>
      </c>
      <c r="K38" s="206" t="e">
        <f>IF(AND(NOT(ISBLANK(#REF!)),OR(ISNA(MATCH(#REF!,#REF!,0)),#REF!="Podst")),"Podst?",IF(AND(NOT(ISBLANK(#REF!)),OR(ISNA(MATCH(#REF!,#REF!,0)),#REF!="Kier")),"Kier?",IF(AND(NOT(ISBLANK(#REF!)),OR(ISNA(MATCH(#REF!,#REF!,0)),#REF!="Inne")),"Inne?",SUM(E38:I38))))</f>
        <v>#REF!</v>
      </c>
      <c r="L38" s="207"/>
      <c r="M38" s="207"/>
      <c r="N38" s="207" t="s">
        <v>78</v>
      </c>
      <c r="O38" s="207"/>
      <c r="P38" s="208" t="str">
        <f>IF(AND(ISNA(MATCH($B38,#REF!,0)),ISNA(MATCH($B38,#REF!,0))),"","*")</f>
        <v>*</v>
      </c>
      <c r="Q38" s="207">
        <f>Q36</f>
        <v>3</v>
      </c>
      <c r="R38" s="207" t="s">
        <v>232</v>
      </c>
      <c r="S38" s="207" t="s">
        <v>161</v>
      </c>
      <c r="T38" s="207" t="s">
        <v>154</v>
      </c>
    </row>
    <row r="39" spans="1:992" ht="34" customHeight="1" x14ac:dyDescent="0.25">
      <c r="A39" s="7" t="str">
        <f>IF(ISBLANK(B39),"",IF(ISNA(MATCH(B39,#REF!,0)),"?","+"))</f>
        <v>+</v>
      </c>
      <c r="B39" s="201">
        <v>4</v>
      </c>
      <c r="C39" s="205" t="s">
        <v>50</v>
      </c>
      <c r="D39" s="201"/>
      <c r="E39" s="201">
        <v>12</v>
      </c>
      <c r="F39" s="201"/>
      <c r="G39" s="201"/>
      <c r="H39" s="201">
        <v>16</v>
      </c>
      <c r="I39" s="201"/>
      <c r="J39" s="201">
        <v>3</v>
      </c>
      <c r="K39" s="202" t="e">
        <f>IF(AND(NOT(ISBLANK(#REF!)),OR(ISNA(MATCH(#REF!,#REF!,0)),#REF!="Podst")),"Podst?",IF(AND(NOT(ISBLANK(#REF!)),OR(ISNA(MATCH(#REF!,#REF!,0)),#REF!="Kier")),"Kier?",IF(AND(NOT(ISBLANK(#REF!)),OR(ISNA(MATCH(#REF!,#REF!,0)),#REF!="Inne")),"Inne?",SUM(E39:I39))))</f>
        <v>#REF!</v>
      </c>
      <c r="L39" s="203"/>
      <c r="M39" s="203"/>
      <c r="N39" s="203" t="s">
        <v>78</v>
      </c>
      <c r="O39" s="203"/>
      <c r="P39" s="204" t="str">
        <f>IF(AND(ISNA(MATCH($B39,#REF!,0)),ISNA(MATCH($B39,#REF!,0))),"","*")</f>
        <v>*</v>
      </c>
      <c r="Q39" s="203" t="e">
        <f>#REF!</f>
        <v>#REF!</v>
      </c>
      <c r="R39" s="203" t="s">
        <v>232</v>
      </c>
      <c r="S39" s="203" t="s">
        <v>236</v>
      </c>
      <c r="T39" s="203" t="s">
        <v>154</v>
      </c>
      <c r="U39" s="70"/>
    </row>
    <row r="40" spans="1:992" ht="31" customHeight="1" x14ac:dyDescent="0.25">
      <c r="A40" s="5" t="str">
        <f>IF(ISBLANK(B40),"",IF(ISNA(MATCH(B40,#REF!,0)),"?","+"))</f>
        <v>+</v>
      </c>
      <c r="B40" s="113">
        <v>5</v>
      </c>
      <c r="C40" s="114" t="s">
        <v>2</v>
      </c>
      <c r="D40" s="113" t="s">
        <v>25</v>
      </c>
      <c r="E40" s="113">
        <v>12</v>
      </c>
      <c r="F40" s="113"/>
      <c r="G40" s="113">
        <v>12</v>
      </c>
      <c r="H40" s="113"/>
      <c r="I40" s="113"/>
      <c r="J40" s="113">
        <v>3</v>
      </c>
      <c r="K40" s="116" t="e">
        <f>IF(AND(NOT(ISBLANK(#REF!)),OR(ISNA(MATCH(#REF!,#REF!,0)),#REF!="Podst")),"Podst?",IF(AND(NOT(ISBLANK(#REF!)),OR(ISNA(MATCH(#REF!,#REF!,0)),#REF!="Kier")),"Kier?",IF(AND(NOT(ISBLANK(#REF!)),OR(ISNA(MATCH(#REF!,#REF!,0)),#REF!="Inne")),"Inne?",SUM(E40:I40))))</f>
        <v>#REF!</v>
      </c>
      <c r="L40" s="108"/>
      <c r="M40" s="108"/>
      <c r="N40" s="108" t="s">
        <v>78</v>
      </c>
      <c r="O40" s="108"/>
      <c r="P40" s="117" t="str">
        <f>IF(AND(ISNA(MATCH($B40,#REF!,0)),ISNA(MATCH($B40,#REF!,0))),"","*")</f>
        <v>*</v>
      </c>
      <c r="Q40" s="108" t="e">
        <f>Q39</f>
        <v>#REF!</v>
      </c>
      <c r="R40" s="207" t="s">
        <v>237</v>
      </c>
      <c r="S40" s="207" t="s">
        <v>238</v>
      </c>
      <c r="T40" s="207" t="s">
        <v>154</v>
      </c>
      <c r="U40" s="70"/>
    </row>
    <row r="41" spans="1:992" ht="36.65" customHeight="1" x14ac:dyDescent="0.25">
      <c r="A41" s="5" t="str">
        <f>IF(ISBLANK(B41),"",IF(ISNA(MATCH(B41,#REF!,0)),"?","+"))</f>
        <v>+</v>
      </c>
      <c r="B41" s="220">
        <v>6</v>
      </c>
      <c r="C41" s="200" t="s">
        <v>66</v>
      </c>
      <c r="D41" s="221"/>
      <c r="E41" s="221"/>
      <c r="F41" s="221">
        <v>24</v>
      </c>
      <c r="G41" s="221"/>
      <c r="H41" s="221"/>
      <c r="I41" s="221"/>
      <c r="J41" s="221">
        <v>2</v>
      </c>
      <c r="K41" s="202"/>
      <c r="L41" s="203"/>
      <c r="M41" s="203" t="s">
        <v>77</v>
      </c>
      <c r="N41" s="203"/>
      <c r="O41" s="203"/>
      <c r="P41" s="204"/>
      <c r="Q41" s="203"/>
      <c r="R41" s="203"/>
      <c r="S41" s="203" t="s">
        <v>230</v>
      </c>
      <c r="T41" s="209" t="s">
        <v>142</v>
      </c>
    </row>
    <row r="42" spans="1:992" ht="30" customHeight="1" x14ac:dyDescent="0.25">
      <c r="A42" s="7" t="str">
        <f>IF(ISBLANK(B42),"",IF(ISNA(MATCH(B42,#REF!,0)),"?","+"))</f>
        <v>+</v>
      </c>
      <c r="B42" s="124">
        <v>7</v>
      </c>
      <c r="C42" s="222" t="s">
        <v>75</v>
      </c>
      <c r="D42" s="124"/>
      <c r="E42" s="124"/>
      <c r="F42" s="124"/>
      <c r="G42" s="124">
        <v>16</v>
      </c>
      <c r="H42" s="124"/>
      <c r="I42" s="124"/>
      <c r="J42" s="124">
        <v>1</v>
      </c>
      <c r="K42" s="206"/>
      <c r="L42" s="207"/>
      <c r="M42" s="207" t="s">
        <v>77</v>
      </c>
      <c r="N42" s="207"/>
      <c r="O42" s="207"/>
      <c r="P42" s="208"/>
      <c r="Q42" s="207"/>
      <c r="R42" s="207" t="s">
        <v>234</v>
      </c>
      <c r="S42" s="207" t="s">
        <v>239</v>
      </c>
      <c r="T42" s="157" t="s">
        <v>154</v>
      </c>
    </row>
    <row r="43" spans="1:992" s="380" customFormat="1" ht="39" x14ac:dyDescent="0.25">
      <c r="A43" s="7"/>
      <c r="B43" s="221">
        <v>8</v>
      </c>
      <c r="C43" s="428" t="s">
        <v>373</v>
      </c>
      <c r="D43" s="429"/>
      <c r="E43" s="430">
        <v>12</v>
      </c>
      <c r="F43" s="429">
        <v>12</v>
      </c>
      <c r="G43" s="221"/>
      <c r="H43" s="221"/>
      <c r="I43" s="221"/>
      <c r="J43" s="221">
        <v>3</v>
      </c>
      <c r="K43" s="202"/>
      <c r="L43" s="203" t="s">
        <v>45</v>
      </c>
      <c r="M43" s="203" t="s">
        <v>77</v>
      </c>
      <c r="N43" s="203" t="s">
        <v>78</v>
      </c>
      <c r="O43" s="203" t="s">
        <v>79</v>
      </c>
      <c r="P43" s="204"/>
      <c r="Q43" s="203"/>
      <c r="R43" s="431" t="s">
        <v>147</v>
      </c>
      <c r="S43" s="216" t="s">
        <v>341</v>
      </c>
      <c r="T43" s="216" t="s">
        <v>231</v>
      </c>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c r="CE43" s="69"/>
      <c r="CF43" s="69"/>
      <c r="CG43" s="69"/>
      <c r="CH43" s="69"/>
      <c r="CI43" s="69"/>
      <c r="CJ43" s="69"/>
      <c r="CK43" s="69"/>
      <c r="CL43" s="69"/>
      <c r="CM43" s="69"/>
      <c r="CN43" s="69"/>
      <c r="CO43" s="69"/>
      <c r="CP43" s="69"/>
      <c r="CQ43" s="69"/>
      <c r="CR43" s="69"/>
      <c r="CS43" s="69"/>
      <c r="CT43" s="69"/>
      <c r="CU43" s="69"/>
      <c r="CV43" s="69"/>
      <c r="CW43" s="69"/>
      <c r="CX43" s="69"/>
      <c r="CY43" s="69"/>
      <c r="CZ43" s="69"/>
      <c r="DA43" s="69"/>
      <c r="DB43" s="69"/>
      <c r="DC43" s="69"/>
      <c r="DD43" s="69"/>
      <c r="DE43" s="69"/>
      <c r="DF43" s="69"/>
      <c r="DG43" s="69"/>
      <c r="DH43" s="69"/>
      <c r="DI43" s="69"/>
      <c r="DJ43" s="69"/>
      <c r="DK43" s="69"/>
      <c r="DL43" s="69"/>
      <c r="DM43" s="69"/>
      <c r="DN43" s="69"/>
      <c r="DO43" s="69"/>
      <c r="DP43" s="69"/>
      <c r="DQ43" s="69"/>
      <c r="DR43" s="69"/>
      <c r="DS43" s="69"/>
      <c r="DT43" s="69"/>
      <c r="DU43" s="69"/>
      <c r="DV43" s="69"/>
      <c r="DW43" s="69"/>
      <c r="DX43" s="69"/>
      <c r="DY43" s="69"/>
      <c r="DZ43" s="69"/>
      <c r="EA43" s="69"/>
      <c r="EB43" s="69"/>
      <c r="EC43" s="69"/>
      <c r="ED43" s="69"/>
      <c r="EE43" s="69"/>
      <c r="EF43" s="69"/>
      <c r="EG43" s="69"/>
      <c r="EH43" s="69"/>
      <c r="EI43" s="69"/>
      <c r="EJ43" s="69"/>
      <c r="EK43" s="69"/>
      <c r="EL43" s="69"/>
      <c r="EM43" s="69"/>
      <c r="EN43" s="69"/>
      <c r="EO43" s="69"/>
      <c r="EP43" s="69"/>
      <c r="EQ43" s="69"/>
      <c r="ER43" s="69"/>
      <c r="ES43" s="69"/>
      <c r="ET43" s="69"/>
      <c r="EU43" s="69"/>
      <c r="EV43" s="69"/>
      <c r="EW43" s="69"/>
      <c r="EX43" s="69"/>
      <c r="EY43" s="69"/>
      <c r="EZ43" s="69"/>
      <c r="FA43" s="69"/>
      <c r="FB43" s="69"/>
      <c r="FC43" s="69"/>
      <c r="FD43" s="69"/>
      <c r="FE43" s="69"/>
      <c r="FF43" s="69"/>
      <c r="FG43" s="69"/>
      <c r="FH43" s="69"/>
      <c r="FI43" s="69"/>
      <c r="FJ43" s="69"/>
      <c r="FK43" s="69"/>
      <c r="FL43" s="69"/>
      <c r="FM43" s="69"/>
      <c r="FN43" s="69"/>
      <c r="FO43" s="69"/>
      <c r="FP43" s="69"/>
      <c r="FQ43" s="69"/>
      <c r="FR43" s="69"/>
      <c r="FS43" s="69"/>
      <c r="FT43" s="69"/>
      <c r="FU43" s="69"/>
      <c r="FV43" s="69"/>
      <c r="FW43" s="69"/>
      <c r="FX43" s="69"/>
      <c r="FY43" s="69"/>
      <c r="FZ43" s="69"/>
      <c r="GA43" s="69"/>
      <c r="GB43" s="69"/>
      <c r="GC43" s="69"/>
      <c r="GD43" s="69"/>
      <c r="GE43" s="69"/>
      <c r="GF43" s="69"/>
      <c r="GG43" s="69"/>
      <c r="GH43" s="69"/>
      <c r="GI43" s="69"/>
      <c r="GJ43" s="69"/>
      <c r="GK43" s="69"/>
      <c r="GL43" s="69"/>
      <c r="GM43" s="69"/>
      <c r="GN43" s="69"/>
      <c r="GO43" s="69"/>
      <c r="GP43" s="69"/>
      <c r="GQ43" s="69"/>
      <c r="GR43" s="69"/>
      <c r="GS43" s="69"/>
      <c r="GT43" s="69"/>
      <c r="GU43" s="69"/>
      <c r="GV43" s="69"/>
      <c r="GW43" s="69"/>
      <c r="GX43" s="69"/>
      <c r="GY43" s="69"/>
      <c r="GZ43" s="69"/>
      <c r="HA43" s="69"/>
      <c r="HB43" s="69"/>
      <c r="HC43" s="69"/>
      <c r="HD43" s="69"/>
      <c r="HE43" s="69"/>
      <c r="HF43" s="69"/>
      <c r="HG43" s="69"/>
      <c r="HH43" s="69"/>
      <c r="HI43" s="69"/>
      <c r="HJ43" s="69"/>
      <c r="HK43" s="69"/>
      <c r="HL43" s="69"/>
      <c r="HM43" s="69"/>
      <c r="HN43" s="69"/>
      <c r="HO43" s="69"/>
      <c r="HP43" s="69"/>
      <c r="HQ43" s="69"/>
      <c r="HR43" s="69"/>
      <c r="HS43" s="69"/>
      <c r="HT43" s="69"/>
      <c r="HU43" s="69"/>
      <c r="HV43" s="69"/>
      <c r="HW43" s="69"/>
      <c r="HX43" s="69"/>
      <c r="HY43" s="69"/>
      <c r="HZ43" s="69"/>
      <c r="IA43" s="69"/>
      <c r="IB43" s="69"/>
      <c r="IC43" s="69"/>
      <c r="ID43" s="69"/>
      <c r="IE43" s="69"/>
      <c r="IF43" s="69"/>
      <c r="IG43" s="69"/>
      <c r="IH43" s="69"/>
      <c r="II43" s="69"/>
      <c r="IJ43" s="69"/>
      <c r="IK43" s="69"/>
      <c r="IL43" s="69"/>
      <c r="IM43" s="69"/>
      <c r="IN43" s="69"/>
      <c r="IO43" s="69"/>
      <c r="IP43" s="69"/>
      <c r="IQ43" s="69"/>
      <c r="IR43" s="69"/>
      <c r="IS43" s="69"/>
      <c r="IT43" s="69"/>
      <c r="IU43" s="69"/>
      <c r="IV43" s="69"/>
      <c r="IW43" s="69"/>
      <c r="IX43" s="69"/>
      <c r="IY43" s="69"/>
      <c r="IZ43" s="69"/>
      <c r="JA43" s="69"/>
      <c r="JB43" s="69"/>
      <c r="JC43" s="69"/>
      <c r="JD43" s="69"/>
      <c r="JE43" s="69"/>
      <c r="JF43" s="69"/>
      <c r="JG43" s="69"/>
      <c r="JH43" s="69"/>
      <c r="JI43" s="69"/>
      <c r="JJ43" s="69"/>
      <c r="JK43" s="69"/>
      <c r="JL43" s="69"/>
      <c r="JM43" s="69"/>
      <c r="JN43" s="69"/>
      <c r="JO43" s="69"/>
      <c r="JP43" s="69"/>
      <c r="JQ43" s="69"/>
      <c r="JR43" s="69"/>
      <c r="JS43" s="69"/>
      <c r="JT43" s="69"/>
      <c r="JU43" s="69"/>
      <c r="JV43" s="69"/>
      <c r="JW43" s="69"/>
      <c r="JX43" s="69"/>
      <c r="JY43" s="69"/>
      <c r="JZ43" s="69"/>
      <c r="KA43" s="69"/>
      <c r="KB43" s="69"/>
      <c r="KC43" s="69"/>
      <c r="KD43" s="69"/>
      <c r="KE43" s="69"/>
      <c r="KF43" s="69"/>
      <c r="KG43" s="69"/>
      <c r="KH43" s="69"/>
      <c r="KI43" s="69"/>
      <c r="KJ43" s="69"/>
      <c r="KK43" s="69"/>
      <c r="KL43" s="69"/>
      <c r="KM43" s="69"/>
      <c r="KN43" s="69"/>
      <c r="KO43" s="69"/>
      <c r="KP43" s="69"/>
      <c r="KQ43" s="69"/>
      <c r="KR43" s="69"/>
      <c r="KS43" s="69"/>
      <c r="KT43" s="69"/>
      <c r="KU43" s="69"/>
      <c r="KV43" s="69"/>
      <c r="KW43" s="69"/>
      <c r="KX43" s="69"/>
      <c r="KY43" s="69"/>
      <c r="KZ43" s="69"/>
      <c r="LA43" s="69"/>
      <c r="LB43" s="69"/>
      <c r="LC43" s="69"/>
      <c r="LD43" s="69"/>
      <c r="LE43" s="69"/>
      <c r="LF43" s="69"/>
      <c r="LG43" s="69"/>
      <c r="LH43" s="69"/>
      <c r="LI43" s="69"/>
      <c r="LJ43" s="69"/>
      <c r="LK43" s="69"/>
      <c r="LL43" s="69"/>
      <c r="LM43" s="69"/>
      <c r="LN43" s="69"/>
      <c r="LO43" s="69"/>
      <c r="LP43" s="69"/>
      <c r="LQ43" s="69"/>
      <c r="LR43" s="69"/>
      <c r="LS43" s="69"/>
      <c r="LT43" s="69"/>
      <c r="LU43" s="69"/>
      <c r="LV43" s="69"/>
      <c r="LW43" s="69"/>
      <c r="LX43" s="69"/>
      <c r="LY43" s="69"/>
      <c r="LZ43" s="69"/>
      <c r="MA43" s="69"/>
      <c r="MB43" s="69"/>
      <c r="MC43" s="69"/>
      <c r="MD43" s="69"/>
      <c r="ME43" s="69"/>
      <c r="MF43" s="69"/>
      <c r="MG43" s="69"/>
      <c r="MH43" s="69"/>
      <c r="MI43" s="69"/>
      <c r="MJ43" s="69"/>
      <c r="MK43" s="69"/>
      <c r="ML43" s="69"/>
      <c r="MM43" s="69"/>
      <c r="MN43" s="69"/>
      <c r="MO43" s="69"/>
      <c r="MP43" s="69"/>
      <c r="MQ43" s="69"/>
      <c r="MR43" s="69"/>
      <c r="MS43" s="69"/>
      <c r="MT43" s="69"/>
      <c r="MU43" s="69"/>
      <c r="MV43" s="69"/>
      <c r="MW43" s="69"/>
      <c r="MX43" s="69"/>
      <c r="MY43" s="69"/>
      <c r="MZ43" s="69"/>
      <c r="NA43" s="69"/>
      <c r="NB43" s="69"/>
      <c r="NC43" s="69"/>
      <c r="ND43" s="69"/>
      <c r="NE43" s="69"/>
      <c r="NF43" s="69"/>
      <c r="NG43" s="69"/>
      <c r="NH43" s="69"/>
      <c r="NI43" s="69"/>
      <c r="NJ43" s="69"/>
      <c r="NK43" s="69"/>
      <c r="NL43" s="69"/>
      <c r="NM43" s="69"/>
      <c r="NN43" s="69"/>
      <c r="NO43" s="69"/>
      <c r="NP43" s="69"/>
      <c r="NQ43" s="69"/>
      <c r="NR43" s="69"/>
      <c r="NS43" s="69"/>
      <c r="NT43" s="69"/>
      <c r="NU43" s="69"/>
      <c r="NV43" s="69"/>
      <c r="NW43" s="69"/>
      <c r="NX43" s="69"/>
      <c r="NY43" s="69"/>
      <c r="NZ43" s="69"/>
      <c r="OA43" s="69"/>
      <c r="OB43" s="69"/>
      <c r="OC43" s="69"/>
      <c r="OD43" s="69"/>
      <c r="OE43" s="69"/>
      <c r="OF43" s="69"/>
      <c r="OG43" s="69"/>
      <c r="OH43" s="69"/>
      <c r="OI43" s="69"/>
      <c r="OJ43" s="69"/>
      <c r="OK43" s="69"/>
      <c r="OL43" s="69"/>
      <c r="OM43" s="69"/>
      <c r="ON43" s="69"/>
      <c r="OO43" s="69"/>
      <c r="OP43" s="69"/>
      <c r="OQ43" s="69"/>
      <c r="OR43" s="69"/>
      <c r="OS43" s="69"/>
      <c r="OT43" s="69"/>
      <c r="OU43" s="69"/>
      <c r="OV43" s="69"/>
      <c r="OW43" s="69"/>
      <c r="OX43" s="69"/>
      <c r="OY43" s="69"/>
      <c r="OZ43" s="69"/>
      <c r="PA43" s="69"/>
      <c r="PB43" s="69"/>
      <c r="PC43" s="69"/>
      <c r="PD43" s="69"/>
      <c r="PE43" s="69"/>
      <c r="PF43" s="69"/>
      <c r="PG43" s="69"/>
      <c r="PH43" s="69"/>
      <c r="PI43" s="69"/>
      <c r="PJ43" s="69"/>
      <c r="PK43" s="69"/>
      <c r="PL43" s="69"/>
      <c r="PM43" s="69"/>
      <c r="PN43" s="69"/>
      <c r="PO43" s="69"/>
      <c r="PP43" s="69"/>
      <c r="PQ43" s="69"/>
      <c r="PR43" s="69"/>
      <c r="PS43" s="69"/>
      <c r="PT43" s="69"/>
      <c r="PU43" s="69"/>
      <c r="PV43" s="69"/>
      <c r="PW43" s="69"/>
      <c r="PX43" s="69"/>
      <c r="PY43" s="69"/>
      <c r="PZ43" s="69"/>
      <c r="QA43" s="69"/>
      <c r="QB43" s="69"/>
      <c r="QC43" s="69"/>
      <c r="QD43" s="69"/>
      <c r="QE43" s="69"/>
      <c r="QF43" s="69"/>
      <c r="QG43" s="69"/>
      <c r="QH43" s="69"/>
      <c r="QI43" s="69"/>
      <c r="QJ43" s="69"/>
      <c r="QK43" s="69"/>
      <c r="QL43" s="69"/>
      <c r="QM43" s="69"/>
      <c r="QN43" s="69"/>
      <c r="QO43" s="69"/>
      <c r="QP43" s="69"/>
      <c r="QQ43" s="69"/>
      <c r="QR43" s="69"/>
      <c r="QS43" s="69"/>
      <c r="QT43" s="69"/>
      <c r="QU43" s="69"/>
      <c r="QV43" s="69"/>
      <c r="QW43" s="69"/>
      <c r="QX43" s="69"/>
      <c r="QY43" s="69"/>
      <c r="QZ43" s="69"/>
      <c r="RA43" s="69"/>
      <c r="RB43" s="69"/>
      <c r="RC43" s="69"/>
      <c r="RD43" s="69"/>
      <c r="RE43" s="69"/>
      <c r="RF43" s="69"/>
      <c r="RG43" s="69"/>
      <c r="RH43" s="69"/>
      <c r="RI43" s="69"/>
      <c r="RJ43" s="69"/>
      <c r="RK43" s="69"/>
      <c r="RL43" s="69"/>
      <c r="RM43" s="69"/>
      <c r="RN43" s="69"/>
      <c r="RO43" s="69"/>
      <c r="RP43" s="69"/>
      <c r="RQ43" s="69"/>
      <c r="RR43" s="69"/>
      <c r="RS43" s="69"/>
      <c r="RT43" s="69"/>
      <c r="RU43" s="69"/>
      <c r="RV43" s="69"/>
      <c r="RW43" s="69"/>
      <c r="RX43" s="69"/>
      <c r="RY43" s="69"/>
      <c r="RZ43" s="69"/>
      <c r="SA43" s="69"/>
      <c r="SB43" s="69"/>
      <c r="SC43" s="69"/>
      <c r="SD43" s="69"/>
      <c r="SE43" s="69"/>
      <c r="SF43" s="69"/>
      <c r="SG43" s="69"/>
      <c r="SH43" s="69"/>
      <c r="SI43" s="69"/>
      <c r="SJ43" s="69"/>
      <c r="SK43" s="69"/>
      <c r="SL43" s="69"/>
      <c r="SM43" s="69"/>
      <c r="SN43" s="69"/>
      <c r="SO43" s="69"/>
      <c r="SP43" s="69"/>
      <c r="SQ43" s="69"/>
      <c r="SR43" s="69"/>
      <c r="SS43" s="69"/>
      <c r="ST43" s="69"/>
      <c r="SU43" s="69"/>
      <c r="SV43" s="69"/>
      <c r="SW43" s="69"/>
      <c r="SX43" s="69"/>
      <c r="SY43" s="69"/>
      <c r="SZ43" s="69"/>
      <c r="TA43" s="69"/>
      <c r="TB43" s="69"/>
      <c r="TC43" s="69"/>
      <c r="TD43" s="69"/>
      <c r="TE43" s="69"/>
      <c r="TF43" s="69"/>
      <c r="TG43" s="69"/>
      <c r="TH43" s="69"/>
      <c r="TI43" s="69"/>
      <c r="TJ43" s="69"/>
      <c r="TK43" s="69"/>
      <c r="TL43" s="69"/>
      <c r="TM43" s="69"/>
      <c r="TN43" s="69"/>
      <c r="TO43" s="69"/>
      <c r="TP43" s="69"/>
      <c r="TQ43" s="69"/>
      <c r="TR43" s="69"/>
      <c r="TS43" s="69"/>
      <c r="TT43" s="69"/>
      <c r="TU43" s="69"/>
      <c r="TV43" s="69"/>
      <c r="TW43" s="69"/>
      <c r="TX43" s="69"/>
      <c r="TY43" s="69"/>
      <c r="TZ43" s="69"/>
      <c r="UA43" s="69"/>
      <c r="UB43" s="69"/>
      <c r="UC43" s="69"/>
      <c r="UD43" s="69"/>
      <c r="UE43" s="69"/>
      <c r="UF43" s="69"/>
      <c r="UG43" s="69"/>
      <c r="UH43" s="69"/>
      <c r="UI43" s="69"/>
      <c r="UJ43" s="69"/>
      <c r="UK43" s="69"/>
      <c r="UL43" s="69"/>
      <c r="UM43" s="69"/>
      <c r="UN43" s="69"/>
      <c r="UO43" s="69"/>
      <c r="UP43" s="69"/>
      <c r="UQ43" s="69"/>
      <c r="UR43" s="69"/>
      <c r="US43" s="69"/>
      <c r="UT43" s="69"/>
      <c r="UU43" s="69"/>
      <c r="UV43" s="69"/>
      <c r="UW43" s="69"/>
      <c r="UX43" s="69"/>
      <c r="UY43" s="69"/>
      <c r="UZ43" s="69"/>
      <c r="VA43" s="69"/>
      <c r="VB43" s="69"/>
      <c r="VC43" s="69"/>
      <c r="VD43" s="69"/>
      <c r="VE43" s="69"/>
      <c r="VF43" s="69"/>
      <c r="VG43" s="69"/>
      <c r="VH43" s="69"/>
      <c r="VI43" s="69"/>
      <c r="VJ43" s="69"/>
      <c r="VK43" s="69"/>
      <c r="VL43" s="69"/>
      <c r="VM43" s="69"/>
      <c r="VN43" s="69"/>
      <c r="VO43" s="69"/>
      <c r="VP43" s="69"/>
      <c r="VQ43" s="69"/>
      <c r="VR43" s="69"/>
      <c r="VS43" s="69"/>
      <c r="VT43" s="69"/>
      <c r="VU43" s="69"/>
      <c r="VV43" s="69"/>
      <c r="VW43" s="69"/>
      <c r="VX43" s="69"/>
      <c r="VY43" s="69"/>
      <c r="VZ43" s="69"/>
      <c r="WA43" s="69"/>
      <c r="WB43" s="69"/>
      <c r="WC43" s="69"/>
      <c r="WD43" s="69"/>
      <c r="WE43" s="69"/>
      <c r="WF43" s="69"/>
      <c r="WG43" s="69"/>
      <c r="WH43" s="69"/>
      <c r="WI43" s="69"/>
      <c r="WJ43" s="69"/>
      <c r="WK43" s="69"/>
      <c r="WL43" s="69"/>
      <c r="WM43" s="69"/>
      <c r="WN43" s="69"/>
      <c r="WO43" s="69"/>
      <c r="WP43" s="69"/>
      <c r="WQ43" s="69"/>
      <c r="WR43" s="69"/>
      <c r="WS43" s="69"/>
      <c r="WT43" s="69"/>
      <c r="WU43" s="69"/>
      <c r="WV43" s="69"/>
      <c r="WW43" s="69"/>
      <c r="WX43" s="69"/>
      <c r="WY43" s="69"/>
      <c r="WZ43" s="69"/>
      <c r="XA43" s="69"/>
      <c r="XB43" s="69"/>
      <c r="XC43" s="69"/>
      <c r="XD43" s="69"/>
      <c r="XE43" s="69"/>
      <c r="XF43" s="69"/>
      <c r="XG43" s="69"/>
      <c r="XH43" s="69"/>
      <c r="XI43" s="69"/>
      <c r="XJ43" s="69"/>
      <c r="XK43" s="69"/>
      <c r="XL43" s="69"/>
      <c r="XM43" s="69"/>
      <c r="XN43" s="69"/>
      <c r="XO43" s="69"/>
      <c r="XP43" s="69"/>
      <c r="XQ43" s="69"/>
      <c r="XR43" s="69"/>
      <c r="XS43" s="69"/>
      <c r="XT43" s="69"/>
      <c r="XU43" s="69"/>
      <c r="XV43" s="69"/>
      <c r="XW43" s="69"/>
      <c r="XX43" s="69"/>
      <c r="XY43" s="69"/>
      <c r="XZ43" s="69"/>
      <c r="YA43" s="69"/>
      <c r="YB43" s="69"/>
      <c r="YC43" s="69"/>
      <c r="YD43" s="69"/>
      <c r="YE43" s="69"/>
      <c r="YF43" s="69"/>
      <c r="YG43" s="69"/>
      <c r="YH43" s="69"/>
      <c r="YI43" s="69"/>
      <c r="YJ43" s="69"/>
      <c r="YK43" s="69"/>
      <c r="YL43" s="69"/>
      <c r="YM43" s="69"/>
      <c r="YN43" s="69"/>
      <c r="YO43" s="69"/>
      <c r="YP43" s="69"/>
      <c r="YQ43" s="69"/>
      <c r="YR43" s="69"/>
      <c r="YS43" s="69"/>
      <c r="YT43" s="69"/>
      <c r="YU43" s="69"/>
      <c r="YV43" s="69"/>
      <c r="YW43" s="69"/>
      <c r="YX43" s="69"/>
      <c r="YY43" s="69"/>
      <c r="YZ43" s="69"/>
      <c r="ZA43" s="69"/>
      <c r="ZB43" s="69"/>
      <c r="ZC43" s="69"/>
      <c r="ZD43" s="69"/>
      <c r="ZE43" s="69"/>
      <c r="ZF43" s="69"/>
      <c r="ZG43" s="69"/>
      <c r="ZH43" s="69"/>
      <c r="ZI43" s="69"/>
      <c r="ZJ43" s="69"/>
      <c r="ZK43" s="69"/>
      <c r="ZL43" s="69"/>
      <c r="ZM43" s="69"/>
      <c r="ZN43" s="69"/>
      <c r="ZO43" s="69"/>
      <c r="ZP43" s="69"/>
      <c r="ZQ43" s="69"/>
      <c r="ZR43" s="69"/>
      <c r="ZS43" s="69"/>
      <c r="ZT43" s="69"/>
      <c r="ZU43" s="69"/>
      <c r="ZV43" s="69"/>
      <c r="ZW43" s="69"/>
      <c r="ZX43" s="69"/>
      <c r="ZY43" s="69"/>
      <c r="ZZ43" s="69"/>
      <c r="AAA43" s="69"/>
      <c r="AAB43" s="69"/>
      <c r="AAC43" s="69"/>
      <c r="AAD43" s="69"/>
      <c r="AAE43" s="69"/>
      <c r="AAF43" s="69"/>
      <c r="AAG43" s="69"/>
      <c r="AAH43" s="69"/>
      <c r="AAI43" s="69"/>
      <c r="AAJ43" s="69"/>
      <c r="AAK43" s="69"/>
      <c r="AAL43" s="69"/>
      <c r="AAM43" s="69"/>
      <c r="AAN43" s="69"/>
      <c r="AAO43" s="69"/>
      <c r="AAP43" s="69"/>
      <c r="AAQ43" s="69"/>
      <c r="AAR43" s="69"/>
      <c r="AAS43" s="69"/>
      <c r="AAT43" s="69"/>
      <c r="AAU43" s="69"/>
      <c r="AAV43" s="69"/>
      <c r="AAW43" s="69"/>
      <c r="AAX43" s="69"/>
      <c r="AAY43" s="69"/>
      <c r="AAZ43" s="69"/>
      <c r="ABA43" s="69"/>
      <c r="ABB43" s="69"/>
      <c r="ABC43" s="69"/>
      <c r="ABD43" s="69"/>
      <c r="ABE43" s="69"/>
      <c r="ABF43" s="69"/>
      <c r="ABG43" s="69"/>
      <c r="ABH43" s="69"/>
      <c r="ABI43" s="69"/>
      <c r="ABJ43" s="69"/>
      <c r="ABK43" s="69"/>
      <c r="ABL43" s="69"/>
      <c r="ABM43" s="69"/>
      <c r="ABN43" s="69"/>
      <c r="ABO43" s="69"/>
      <c r="ABP43" s="69"/>
      <c r="ABQ43" s="69"/>
      <c r="ABR43" s="69"/>
      <c r="ABS43" s="69"/>
      <c r="ABT43" s="69"/>
      <c r="ABU43" s="69"/>
      <c r="ABV43" s="69"/>
      <c r="ABW43" s="69"/>
      <c r="ABX43" s="69"/>
      <c r="ABY43" s="69"/>
      <c r="ABZ43" s="69"/>
      <c r="ACA43" s="69"/>
      <c r="ACB43" s="69"/>
      <c r="ACC43" s="69"/>
      <c r="ACD43" s="69"/>
      <c r="ACE43" s="69"/>
      <c r="ACF43" s="69"/>
      <c r="ACG43" s="69"/>
      <c r="ACH43" s="69"/>
      <c r="ACI43" s="69"/>
      <c r="ACJ43" s="69"/>
      <c r="ACK43" s="69"/>
      <c r="ACL43" s="69"/>
      <c r="ACM43" s="69"/>
      <c r="ACN43" s="69"/>
      <c r="ACO43" s="69"/>
      <c r="ACP43" s="69"/>
      <c r="ACQ43" s="69"/>
      <c r="ACR43" s="69"/>
      <c r="ACS43" s="69"/>
      <c r="ACT43" s="69"/>
      <c r="ACU43" s="69"/>
      <c r="ACV43" s="69"/>
      <c r="ACW43" s="69"/>
      <c r="ACX43" s="69"/>
      <c r="ACY43" s="69"/>
      <c r="ACZ43" s="69"/>
      <c r="ADA43" s="69"/>
      <c r="ADB43" s="69"/>
      <c r="ADC43" s="69"/>
      <c r="ADD43" s="69"/>
      <c r="ADE43" s="69"/>
      <c r="ADF43" s="69"/>
      <c r="ADG43" s="69"/>
      <c r="ADH43" s="69"/>
      <c r="ADI43" s="69"/>
      <c r="ADJ43" s="69"/>
      <c r="ADK43" s="69"/>
      <c r="ADL43" s="69"/>
      <c r="ADM43" s="69"/>
      <c r="ADN43" s="69"/>
      <c r="ADO43" s="69"/>
      <c r="ADP43" s="69"/>
      <c r="ADQ43" s="69"/>
      <c r="ADR43" s="69"/>
      <c r="ADS43" s="69"/>
      <c r="ADT43" s="69"/>
      <c r="ADU43" s="69"/>
      <c r="ADV43" s="69"/>
      <c r="ADW43" s="69"/>
      <c r="ADX43" s="69"/>
      <c r="ADY43" s="69"/>
      <c r="ADZ43" s="69"/>
      <c r="AEA43" s="69"/>
      <c r="AEB43" s="69"/>
      <c r="AEC43" s="69"/>
      <c r="AED43" s="69"/>
      <c r="AEE43" s="69"/>
      <c r="AEF43" s="69"/>
      <c r="AEG43" s="69"/>
      <c r="AEH43" s="69"/>
      <c r="AEI43" s="69"/>
      <c r="AEJ43" s="69"/>
      <c r="AEK43" s="69"/>
      <c r="AEL43" s="69"/>
      <c r="AEM43" s="69"/>
      <c r="AEN43" s="69"/>
      <c r="AEO43" s="69"/>
      <c r="AEP43" s="69"/>
      <c r="AEQ43" s="69"/>
      <c r="AER43" s="69"/>
      <c r="AES43" s="69"/>
      <c r="AET43" s="69"/>
      <c r="AEU43" s="69"/>
      <c r="AEV43" s="69"/>
      <c r="AEW43" s="69"/>
      <c r="AEX43" s="69"/>
      <c r="AEY43" s="69"/>
      <c r="AEZ43" s="69"/>
      <c r="AFA43" s="69"/>
      <c r="AFB43" s="69"/>
      <c r="AFC43" s="69"/>
      <c r="AFD43" s="69"/>
      <c r="AFE43" s="69"/>
      <c r="AFF43" s="69"/>
      <c r="AFG43" s="69"/>
      <c r="AFH43" s="69"/>
      <c r="AFI43" s="69"/>
      <c r="AFJ43" s="69"/>
      <c r="AFK43" s="69"/>
      <c r="AFL43" s="69"/>
      <c r="AFM43" s="69"/>
      <c r="AFN43" s="69"/>
      <c r="AFO43" s="69"/>
      <c r="AFP43" s="69"/>
      <c r="AFQ43" s="69"/>
      <c r="AFR43" s="69"/>
      <c r="AFS43" s="69"/>
      <c r="AFT43" s="69"/>
      <c r="AFU43" s="69"/>
      <c r="AFV43" s="69"/>
      <c r="AFW43" s="69"/>
      <c r="AFX43" s="69"/>
      <c r="AFY43" s="69"/>
      <c r="AFZ43" s="69"/>
      <c r="AGA43" s="69"/>
      <c r="AGB43" s="69"/>
      <c r="AGC43" s="69"/>
      <c r="AGD43" s="69"/>
      <c r="AGE43" s="69"/>
      <c r="AGF43" s="69"/>
      <c r="AGG43" s="69"/>
      <c r="AGH43" s="69"/>
      <c r="AGI43" s="69"/>
      <c r="AGJ43" s="69"/>
      <c r="AGK43" s="69"/>
      <c r="AGL43" s="69"/>
      <c r="AGM43" s="69"/>
      <c r="AGN43" s="69"/>
      <c r="AGO43" s="69"/>
      <c r="AGP43" s="69"/>
      <c r="AGQ43" s="69"/>
      <c r="AGR43" s="69"/>
      <c r="AGS43" s="69"/>
      <c r="AGT43" s="69"/>
      <c r="AGU43" s="69"/>
      <c r="AGV43" s="69"/>
      <c r="AGW43" s="69"/>
      <c r="AGX43" s="69"/>
      <c r="AGY43" s="69"/>
      <c r="AGZ43" s="69"/>
      <c r="AHA43" s="69"/>
      <c r="AHB43" s="69"/>
      <c r="AHC43" s="69"/>
      <c r="AHD43" s="69"/>
      <c r="AHE43" s="69"/>
      <c r="AHF43" s="69"/>
      <c r="AHG43" s="69"/>
      <c r="AHH43" s="69"/>
      <c r="AHI43" s="69"/>
      <c r="AHJ43" s="69"/>
      <c r="AHK43" s="69"/>
      <c r="AHL43" s="69"/>
      <c r="AHM43" s="69"/>
      <c r="AHN43" s="69"/>
      <c r="AHO43" s="69"/>
      <c r="AHP43" s="69"/>
      <c r="AHQ43" s="69"/>
      <c r="AHR43" s="69"/>
      <c r="AHS43" s="69"/>
      <c r="AHT43" s="69"/>
      <c r="AHU43" s="69"/>
      <c r="AHV43" s="69"/>
      <c r="AHW43" s="69"/>
      <c r="AHX43" s="69"/>
      <c r="AHY43" s="69"/>
      <c r="AHZ43" s="69"/>
      <c r="AIA43" s="69"/>
      <c r="AIB43" s="69"/>
      <c r="AIC43" s="69"/>
      <c r="AID43" s="69"/>
      <c r="AIE43" s="69"/>
      <c r="AIF43" s="69"/>
      <c r="AIG43" s="69"/>
      <c r="AIH43" s="69"/>
      <c r="AII43" s="69"/>
      <c r="AIJ43" s="69"/>
      <c r="AIK43" s="69"/>
      <c r="AIL43" s="69"/>
      <c r="AIM43" s="69"/>
      <c r="AIN43" s="69"/>
      <c r="AIO43" s="69"/>
      <c r="AIP43" s="69"/>
      <c r="AIQ43" s="69"/>
      <c r="AIR43" s="69"/>
      <c r="AIS43" s="69"/>
      <c r="AIT43" s="69"/>
      <c r="AIU43" s="69"/>
      <c r="AIV43" s="69"/>
      <c r="AIW43" s="69"/>
      <c r="AIX43" s="69"/>
      <c r="AIY43" s="69"/>
      <c r="AIZ43" s="69"/>
      <c r="AJA43" s="69"/>
      <c r="AJB43" s="69"/>
      <c r="AJC43" s="69"/>
      <c r="AJD43" s="69"/>
      <c r="AJE43" s="69"/>
      <c r="AJF43" s="69"/>
      <c r="AJG43" s="69"/>
      <c r="AJH43" s="69"/>
      <c r="AJI43" s="69"/>
      <c r="AJJ43" s="69"/>
      <c r="AJK43" s="69"/>
      <c r="AJL43" s="69"/>
      <c r="AJM43" s="69"/>
      <c r="AJN43" s="69"/>
      <c r="AJO43" s="69"/>
      <c r="AJP43" s="69"/>
      <c r="AJQ43" s="69"/>
      <c r="AJR43" s="69"/>
      <c r="AJS43" s="69"/>
      <c r="AJT43" s="69"/>
      <c r="AJU43" s="69"/>
      <c r="AJV43" s="69"/>
      <c r="AJW43" s="69"/>
      <c r="AJX43" s="69"/>
      <c r="AJY43" s="69"/>
      <c r="AJZ43" s="69"/>
      <c r="AKA43" s="69"/>
      <c r="AKB43" s="69"/>
      <c r="AKC43" s="69"/>
      <c r="AKD43" s="69"/>
      <c r="AKE43" s="69"/>
      <c r="AKF43" s="69"/>
      <c r="AKG43" s="69"/>
      <c r="AKH43" s="69"/>
      <c r="AKI43" s="69"/>
      <c r="AKJ43" s="69"/>
      <c r="AKK43" s="69"/>
      <c r="AKL43" s="69"/>
      <c r="AKM43" s="69"/>
      <c r="AKN43" s="69"/>
      <c r="AKO43" s="69"/>
      <c r="AKP43" s="69"/>
      <c r="AKQ43" s="69"/>
      <c r="AKR43" s="69"/>
      <c r="AKS43" s="69"/>
      <c r="AKT43" s="69"/>
      <c r="AKU43" s="69"/>
      <c r="AKV43" s="69"/>
      <c r="AKW43" s="69"/>
      <c r="AKX43" s="69"/>
      <c r="AKY43" s="69"/>
      <c r="AKZ43" s="69"/>
      <c r="ALA43" s="69"/>
      <c r="ALB43" s="69"/>
      <c r="ALC43" s="69"/>
      <c r="ALD43" s="69"/>
    </row>
    <row r="44" spans="1:992" ht="27.75" customHeight="1" x14ac:dyDescent="0.25">
      <c r="A44" s="7"/>
      <c r="B44" s="124">
        <v>9</v>
      </c>
      <c r="C44" s="217" t="s">
        <v>9</v>
      </c>
      <c r="D44" s="124"/>
      <c r="E44" s="124">
        <v>12</v>
      </c>
      <c r="F44" s="124"/>
      <c r="G44" s="124">
        <v>12</v>
      </c>
      <c r="H44" s="124"/>
      <c r="I44" s="124"/>
      <c r="J44" s="124">
        <v>2</v>
      </c>
      <c r="K44" s="206"/>
      <c r="L44" s="207"/>
      <c r="M44" s="207"/>
      <c r="N44" s="207" t="s">
        <v>78</v>
      </c>
      <c r="O44" s="207"/>
      <c r="P44" s="208"/>
      <c r="Q44" s="207"/>
      <c r="R44" s="207" t="s">
        <v>232</v>
      </c>
      <c r="S44" s="207" t="s">
        <v>149</v>
      </c>
      <c r="T44" s="157" t="s">
        <v>154</v>
      </c>
    </row>
    <row r="45" spans="1:992" ht="13" x14ac:dyDescent="0.3">
      <c r="A45" s="2"/>
      <c r="B45" s="94"/>
      <c r="C45" s="95"/>
      <c r="D45" s="96"/>
      <c r="E45" s="97">
        <f t="shared" ref="E45:J45" si="0">SUM(E36:E44)</f>
        <v>100</v>
      </c>
      <c r="F45" s="34">
        <f t="shared" si="0"/>
        <v>44</v>
      </c>
      <c r="G45" s="34">
        <f t="shared" si="0"/>
        <v>84</v>
      </c>
      <c r="H45" s="34">
        <f t="shared" si="0"/>
        <v>16</v>
      </c>
      <c r="I45" s="98">
        <f t="shared" si="0"/>
        <v>0</v>
      </c>
      <c r="J45" s="21">
        <f t="shared" si="0"/>
        <v>26</v>
      </c>
      <c r="K45" s="35" t="e">
        <f>SUM(K36:K42)</f>
        <v>#REF!</v>
      </c>
      <c r="L45" s="59"/>
      <c r="M45" s="36"/>
      <c r="N45" s="36"/>
      <c r="O45" s="36"/>
      <c r="P45" s="36"/>
      <c r="R45" s="37"/>
      <c r="S45" s="38"/>
      <c r="T45" s="36"/>
    </row>
    <row r="46" spans="1:992" ht="23" x14ac:dyDescent="0.25">
      <c r="A46" s="1"/>
      <c r="B46" s="55"/>
      <c r="C46" s="49"/>
      <c r="D46" s="210" t="s">
        <v>38</v>
      </c>
      <c r="E46" s="211">
        <f>SUM(E45:I45)</f>
        <v>244</v>
      </c>
      <c r="F46" s="32"/>
      <c r="G46" s="32"/>
      <c r="H46" s="32"/>
      <c r="I46" s="32"/>
      <c r="J46" s="32"/>
      <c r="K46" s="31"/>
      <c r="L46" s="32"/>
      <c r="M46" s="32"/>
      <c r="N46" s="32"/>
      <c r="O46" s="32"/>
      <c r="P46" s="32"/>
    </row>
    <row r="47" spans="1:992" ht="15.5" x14ac:dyDescent="0.25">
      <c r="A47" s="1"/>
      <c r="C47" s="67" t="s">
        <v>30</v>
      </c>
      <c r="D47" s="32"/>
      <c r="E47" s="32"/>
      <c r="F47" s="32"/>
      <c r="G47" s="32"/>
      <c r="H47" s="32"/>
      <c r="I47" s="32"/>
      <c r="J47" s="32"/>
      <c r="K47" s="31"/>
      <c r="L47" s="32"/>
      <c r="M47" s="32"/>
      <c r="N47" s="32"/>
      <c r="O47" s="32"/>
      <c r="P47" s="32"/>
      <c r="R47" s="410" t="s">
        <v>272</v>
      </c>
      <c r="S47" s="410"/>
      <c r="T47" s="410"/>
    </row>
    <row r="48" spans="1:992" ht="13" x14ac:dyDescent="0.25">
      <c r="A48" s="8" t="s">
        <v>4</v>
      </c>
      <c r="B48" s="45" t="s">
        <v>63</v>
      </c>
      <c r="C48" s="100" t="s">
        <v>64</v>
      </c>
      <c r="D48" s="97" t="s">
        <v>41</v>
      </c>
      <c r="E48" s="97" t="s">
        <v>18</v>
      </c>
      <c r="F48" s="97" t="s">
        <v>19</v>
      </c>
      <c r="G48" s="97" t="s">
        <v>20</v>
      </c>
      <c r="H48" s="97" t="s">
        <v>21</v>
      </c>
      <c r="I48" s="97" t="s">
        <v>42</v>
      </c>
      <c r="J48" s="97" t="s">
        <v>22</v>
      </c>
      <c r="K48" s="42" t="s">
        <v>39</v>
      </c>
      <c r="L48" s="96" t="s">
        <v>44</v>
      </c>
      <c r="M48" s="133" t="s">
        <v>77</v>
      </c>
      <c r="N48" s="133" t="s">
        <v>78</v>
      </c>
      <c r="O48" s="133" t="s">
        <v>79</v>
      </c>
      <c r="P48" s="99" t="s">
        <v>40</v>
      </c>
      <c r="R48" s="61" t="s">
        <v>10</v>
      </c>
      <c r="S48" s="60" t="s">
        <v>14</v>
      </c>
      <c r="T48" s="99" t="s">
        <v>11</v>
      </c>
    </row>
    <row r="49" spans="1:992" ht="72" customHeight="1" x14ac:dyDescent="0.25">
      <c r="A49" s="7" t="str">
        <f>IF(ISBLANK(B49),"",IF(ISNA(MATCH(B49,#REF!,0)),"?","+"))</f>
        <v>+</v>
      </c>
      <c r="B49" s="223">
        <v>1</v>
      </c>
      <c r="C49" s="103" t="s">
        <v>31</v>
      </c>
      <c r="D49" s="104" t="s">
        <v>25</v>
      </c>
      <c r="E49" s="113">
        <v>16</v>
      </c>
      <c r="F49" s="113"/>
      <c r="G49" s="113">
        <v>24</v>
      </c>
      <c r="H49" s="104"/>
      <c r="I49" s="104"/>
      <c r="J49" s="113">
        <v>5</v>
      </c>
      <c r="K49" s="107" t="e">
        <f>IF(AND(NOT(ISBLANK(#REF!)),OR(ISNA(MATCH(#REF!,#REF!,0)),#REF!="Podst")),"Podst?",IF(AND(NOT(ISBLANK(#REF!)),OR(ISNA(MATCH(#REF!,#REF!,0)),#REF!="Kier")),"Kier?",IF(AND(NOT(ISBLANK(#REF!)),OR(ISNA(MATCH(#REF!,#REF!,0)),#REF!="Inne")),"Inne?",SUM(E49:I49))))</f>
        <v>#REF!</v>
      </c>
      <c r="L49" s="108"/>
      <c r="M49" s="108"/>
      <c r="N49" s="108" t="s">
        <v>78</v>
      </c>
      <c r="O49" s="108" t="s">
        <v>79</v>
      </c>
      <c r="P49" s="109" t="str">
        <f>IF(AND(ISNA(MATCH($B49,#REF!,0)),ISNA(MATCH($B49,#REF!,0))),"","*")</f>
        <v>*</v>
      </c>
      <c r="Q49" s="110">
        <v>4</v>
      </c>
      <c r="R49" s="108" t="s">
        <v>240</v>
      </c>
      <c r="S49" s="278" t="s">
        <v>241</v>
      </c>
      <c r="T49" s="108" t="s">
        <v>164</v>
      </c>
    </row>
    <row r="50" spans="1:992" ht="31.5" customHeight="1" x14ac:dyDescent="0.25">
      <c r="A50" s="7"/>
      <c r="B50" s="225">
        <v>2</v>
      </c>
      <c r="C50" s="226" t="s">
        <v>374</v>
      </c>
      <c r="D50" s="215"/>
      <c r="E50" s="201">
        <v>12</v>
      </c>
      <c r="F50" s="215"/>
      <c r="G50" s="215">
        <v>16</v>
      </c>
      <c r="H50" s="215"/>
      <c r="I50" s="215"/>
      <c r="J50" s="201">
        <v>3</v>
      </c>
      <c r="K50" s="202"/>
      <c r="L50" s="203" t="s">
        <v>45</v>
      </c>
      <c r="M50" s="203" t="s">
        <v>77</v>
      </c>
      <c r="N50" s="203" t="s">
        <v>78</v>
      </c>
      <c r="O50" s="203"/>
      <c r="P50" s="204"/>
      <c r="Q50" s="203"/>
      <c r="R50" s="203" t="s">
        <v>242</v>
      </c>
      <c r="S50" s="203" t="s">
        <v>238</v>
      </c>
      <c r="T50" s="203" t="s">
        <v>154</v>
      </c>
    </row>
    <row r="51" spans="1:992" ht="33.65" customHeight="1" x14ac:dyDescent="0.25">
      <c r="A51" s="7"/>
      <c r="B51" s="223">
        <v>3</v>
      </c>
      <c r="C51" s="217" t="s">
        <v>49</v>
      </c>
      <c r="D51" s="113" t="s">
        <v>25</v>
      </c>
      <c r="E51" s="113">
        <v>16</v>
      </c>
      <c r="F51" s="113"/>
      <c r="G51" s="113"/>
      <c r="H51" s="113">
        <v>12</v>
      </c>
      <c r="I51" s="104"/>
      <c r="J51" s="104">
        <v>4</v>
      </c>
      <c r="K51" s="107"/>
      <c r="L51" s="108"/>
      <c r="M51" s="108"/>
      <c r="N51" s="108" t="s">
        <v>78</v>
      </c>
      <c r="O51" s="108" t="s">
        <v>79</v>
      </c>
      <c r="P51" s="109"/>
      <c r="Q51" s="110"/>
      <c r="R51" s="207" t="s">
        <v>165</v>
      </c>
      <c r="S51" s="207" t="s">
        <v>156</v>
      </c>
      <c r="T51" s="157" t="s">
        <v>154</v>
      </c>
    </row>
    <row r="52" spans="1:992" ht="29.15" customHeight="1" x14ac:dyDescent="0.25">
      <c r="A52" s="7" t="str">
        <f>IF(ISBLANK(B52),"",IF(ISNA(MATCH(B52,#REF!,0)),"?","+"))</f>
        <v>+</v>
      </c>
      <c r="B52" s="227">
        <v>4</v>
      </c>
      <c r="C52" s="205" t="s">
        <v>51</v>
      </c>
      <c r="D52" s="201"/>
      <c r="E52" s="201">
        <v>16</v>
      </c>
      <c r="F52" s="201"/>
      <c r="G52" s="201">
        <v>16</v>
      </c>
      <c r="H52" s="201"/>
      <c r="I52" s="201"/>
      <c r="J52" s="201">
        <v>4</v>
      </c>
      <c r="K52" s="202" t="e">
        <f>IF(AND(NOT(ISBLANK(#REF!)),OR(ISNA(MATCH(#REF!,#REF!,0)),#REF!="Podst")),"Podst?",IF(AND(NOT(ISBLANK(#REF!)),OR(ISNA(MATCH(#REF!,#REF!,0)),#REF!="Kier")),"Kier?",IF(AND(NOT(ISBLANK(#REF!)),OR(ISNA(MATCH(#REF!,#REF!,0)),#REF!="Inne")),"Inne?",SUM(E52:I52))))</f>
        <v>#REF!</v>
      </c>
      <c r="L52" s="203"/>
      <c r="M52" s="203"/>
      <c r="N52" s="203" t="s">
        <v>78</v>
      </c>
      <c r="O52" s="203"/>
      <c r="P52" s="204" t="str">
        <f>IF(AND(ISNA(MATCH($B52,#REF!,0)),ISNA(MATCH($B52,#REF!,0))),"","*")</f>
        <v>*</v>
      </c>
      <c r="Q52" s="203" t="e">
        <f>#REF!</f>
        <v>#REF!</v>
      </c>
      <c r="R52" s="203" t="s">
        <v>243</v>
      </c>
      <c r="S52" s="203" t="s">
        <v>244</v>
      </c>
      <c r="T52" s="203" t="s">
        <v>154</v>
      </c>
    </row>
    <row r="53" spans="1:992" ht="31.5" customHeight="1" x14ac:dyDescent="0.25">
      <c r="A53" s="5" t="str">
        <f>IF(ISBLANK(B53),"",IF(ISNA(MATCH(B53,#REF!,0)),"?","+"))</f>
        <v>+</v>
      </c>
      <c r="B53" s="233">
        <v>5</v>
      </c>
      <c r="C53" s="115" t="s">
        <v>219</v>
      </c>
      <c r="D53" s="105" t="s">
        <v>25</v>
      </c>
      <c r="E53" s="105">
        <v>16</v>
      </c>
      <c r="F53" s="105"/>
      <c r="G53" s="105">
        <v>20</v>
      </c>
      <c r="H53" s="105"/>
      <c r="I53" s="105"/>
      <c r="J53" s="105">
        <v>5</v>
      </c>
      <c r="K53" s="206" t="e">
        <f>IF(AND(NOT(ISBLANK(#REF!)),OR(ISNA(MATCH(#REF!,#REF!,0)),#REF!="Podst")),"Podst?",IF(AND(NOT(ISBLANK(#REF!)),OR(ISNA(MATCH(#REF!,#REF!,0)),#REF!="Kier")),"Kier?",IF(AND(NOT(ISBLANK(#REF!)),OR(ISNA(MATCH(#REF!,#REF!,0)),#REF!="Inne")),"Inne?",SUM(E53:I53))))</f>
        <v>#REF!</v>
      </c>
      <c r="L53" s="207"/>
      <c r="M53" s="207"/>
      <c r="N53" s="207" t="s">
        <v>78</v>
      </c>
      <c r="O53" s="207" t="s">
        <v>79</v>
      </c>
      <c r="P53" s="208" t="str">
        <f>IF(AND(ISNA(MATCH($B53,#REF!,0)),ISNA(MATCH($B53,#REF!,0))),"","*")</f>
        <v>*</v>
      </c>
      <c r="Q53" s="207" t="e">
        <f t="shared" ref="Q53" si="1">Q52</f>
        <v>#REF!</v>
      </c>
      <c r="R53" s="207" t="s">
        <v>243</v>
      </c>
      <c r="S53" s="207" t="s">
        <v>314</v>
      </c>
      <c r="T53" s="207" t="s">
        <v>154</v>
      </c>
    </row>
    <row r="54" spans="1:992" ht="31.5" customHeight="1" x14ac:dyDescent="0.25">
      <c r="A54" s="5"/>
      <c r="B54" s="227">
        <v>6</v>
      </c>
      <c r="C54" s="407" t="s">
        <v>263</v>
      </c>
      <c r="D54" s="201"/>
      <c r="E54" s="201">
        <v>16</v>
      </c>
      <c r="F54" s="201"/>
      <c r="G54" s="201">
        <v>16</v>
      </c>
      <c r="H54" s="201"/>
      <c r="I54" s="201"/>
      <c r="J54" s="201">
        <v>4</v>
      </c>
      <c r="K54" s="202"/>
      <c r="L54" s="203"/>
      <c r="M54" s="203"/>
      <c r="N54" s="203" t="s">
        <v>78</v>
      </c>
      <c r="O54" s="203"/>
      <c r="P54" s="204"/>
      <c r="Q54" s="203"/>
      <c r="R54" s="432" t="s">
        <v>317</v>
      </c>
      <c r="S54" s="203" t="s">
        <v>246</v>
      </c>
      <c r="T54" s="203" t="s">
        <v>154</v>
      </c>
    </row>
    <row r="55" spans="1:992" s="380" customFormat="1" ht="52" x14ac:dyDescent="0.25">
      <c r="A55" s="5"/>
      <c r="B55" s="233">
        <v>7</v>
      </c>
      <c r="C55" s="434" t="s">
        <v>371</v>
      </c>
      <c r="D55" s="105"/>
      <c r="E55" s="105">
        <v>12</v>
      </c>
      <c r="F55" s="105"/>
      <c r="G55" s="105">
        <v>12</v>
      </c>
      <c r="H55" s="105"/>
      <c r="I55" s="105"/>
      <c r="J55" s="105">
        <v>3</v>
      </c>
      <c r="K55" s="206"/>
      <c r="L55" s="207" t="s">
        <v>45</v>
      </c>
      <c r="M55" s="207"/>
      <c r="N55" s="207" t="s">
        <v>78</v>
      </c>
      <c r="O55" s="207"/>
      <c r="P55" s="208"/>
      <c r="Q55" s="207"/>
      <c r="R55" s="131" t="s">
        <v>242</v>
      </c>
      <c r="S55" s="131" t="s">
        <v>238</v>
      </c>
      <c r="T55" s="131" t="s">
        <v>154</v>
      </c>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c r="EN55" s="69"/>
      <c r="EO55" s="69"/>
      <c r="EP55" s="69"/>
      <c r="EQ55" s="69"/>
      <c r="ER55" s="69"/>
      <c r="ES55" s="69"/>
      <c r="ET55" s="69"/>
      <c r="EU55" s="69"/>
      <c r="EV55" s="69"/>
      <c r="EW55" s="69"/>
      <c r="EX55" s="69"/>
      <c r="EY55" s="69"/>
      <c r="EZ55" s="69"/>
      <c r="FA55" s="69"/>
      <c r="FB55" s="69"/>
      <c r="FC55" s="69"/>
      <c r="FD55" s="69"/>
      <c r="FE55" s="69"/>
      <c r="FF55" s="69"/>
      <c r="FG55" s="69"/>
      <c r="FH55" s="69"/>
      <c r="FI55" s="69"/>
      <c r="FJ55" s="69"/>
      <c r="FK55" s="69"/>
      <c r="FL55" s="69"/>
      <c r="FM55" s="69"/>
      <c r="FN55" s="69"/>
      <c r="FO55" s="69"/>
      <c r="FP55" s="69"/>
      <c r="FQ55" s="69"/>
      <c r="FR55" s="69"/>
      <c r="FS55" s="69"/>
      <c r="FT55" s="69"/>
      <c r="FU55" s="69"/>
      <c r="FV55" s="69"/>
      <c r="FW55" s="69"/>
      <c r="FX55" s="69"/>
      <c r="FY55" s="69"/>
      <c r="FZ55" s="69"/>
      <c r="GA55" s="69"/>
      <c r="GB55" s="69"/>
      <c r="GC55" s="69"/>
      <c r="GD55" s="69"/>
      <c r="GE55" s="69"/>
      <c r="GF55" s="69"/>
      <c r="GG55" s="69"/>
      <c r="GH55" s="69"/>
      <c r="GI55" s="69"/>
      <c r="GJ55" s="69"/>
      <c r="GK55" s="69"/>
      <c r="GL55" s="69"/>
      <c r="GM55" s="69"/>
      <c r="GN55" s="69"/>
      <c r="GO55" s="69"/>
      <c r="GP55" s="69"/>
      <c r="GQ55" s="69"/>
      <c r="GR55" s="69"/>
      <c r="GS55" s="69"/>
      <c r="GT55" s="69"/>
      <c r="GU55" s="69"/>
      <c r="GV55" s="69"/>
      <c r="GW55" s="69"/>
      <c r="GX55" s="69"/>
      <c r="GY55" s="69"/>
      <c r="GZ55" s="69"/>
      <c r="HA55" s="69"/>
      <c r="HB55" s="69"/>
      <c r="HC55" s="69"/>
      <c r="HD55" s="69"/>
      <c r="HE55" s="69"/>
      <c r="HF55" s="69"/>
      <c r="HG55" s="69"/>
      <c r="HH55" s="69"/>
      <c r="HI55" s="69"/>
      <c r="HJ55" s="69"/>
      <c r="HK55" s="69"/>
      <c r="HL55" s="69"/>
      <c r="HM55" s="69"/>
      <c r="HN55" s="69"/>
      <c r="HO55" s="69"/>
      <c r="HP55" s="69"/>
      <c r="HQ55" s="69"/>
      <c r="HR55" s="69"/>
      <c r="HS55" s="69"/>
      <c r="HT55" s="69"/>
      <c r="HU55" s="69"/>
      <c r="HV55" s="69"/>
      <c r="HW55" s="69"/>
      <c r="HX55" s="69"/>
      <c r="HY55" s="69"/>
      <c r="HZ55" s="69"/>
      <c r="IA55" s="69"/>
      <c r="IB55" s="69"/>
      <c r="IC55" s="69"/>
      <c r="ID55" s="69"/>
      <c r="IE55" s="69"/>
      <c r="IF55" s="69"/>
      <c r="IG55" s="69"/>
      <c r="IH55" s="69"/>
      <c r="II55" s="69"/>
      <c r="IJ55" s="69"/>
      <c r="IK55" s="69"/>
      <c r="IL55" s="69"/>
      <c r="IM55" s="69"/>
      <c r="IN55" s="69"/>
      <c r="IO55" s="69"/>
      <c r="IP55" s="69"/>
      <c r="IQ55" s="69"/>
      <c r="IR55" s="69"/>
      <c r="IS55" s="69"/>
      <c r="IT55" s="69"/>
      <c r="IU55" s="69"/>
      <c r="IV55" s="69"/>
      <c r="IW55" s="69"/>
      <c r="IX55" s="69"/>
      <c r="IY55" s="69"/>
      <c r="IZ55" s="69"/>
      <c r="JA55" s="69"/>
      <c r="JB55" s="69"/>
      <c r="JC55" s="69"/>
      <c r="JD55" s="69"/>
      <c r="JE55" s="69"/>
      <c r="JF55" s="69"/>
      <c r="JG55" s="69"/>
      <c r="JH55" s="69"/>
      <c r="JI55" s="69"/>
      <c r="JJ55" s="69"/>
      <c r="JK55" s="69"/>
      <c r="JL55" s="69"/>
      <c r="JM55" s="69"/>
      <c r="JN55" s="69"/>
      <c r="JO55" s="69"/>
      <c r="JP55" s="69"/>
      <c r="JQ55" s="69"/>
      <c r="JR55" s="69"/>
      <c r="JS55" s="69"/>
      <c r="JT55" s="69"/>
      <c r="JU55" s="69"/>
      <c r="JV55" s="69"/>
      <c r="JW55" s="69"/>
      <c r="JX55" s="69"/>
      <c r="JY55" s="69"/>
      <c r="JZ55" s="69"/>
      <c r="KA55" s="69"/>
      <c r="KB55" s="69"/>
      <c r="KC55" s="69"/>
      <c r="KD55" s="69"/>
      <c r="KE55" s="69"/>
      <c r="KF55" s="69"/>
      <c r="KG55" s="69"/>
      <c r="KH55" s="69"/>
      <c r="KI55" s="69"/>
      <c r="KJ55" s="69"/>
      <c r="KK55" s="69"/>
      <c r="KL55" s="69"/>
      <c r="KM55" s="69"/>
      <c r="KN55" s="69"/>
      <c r="KO55" s="69"/>
      <c r="KP55" s="69"/>
      <c r="KQ55" s="69"/>
      <c r="KR55" s="69"/>
      <c r="KS55" s="69"/>
      <c r="KT55" s="69"/>
      <c r="KU55" s="69"/>
      <c r="KV55" s="69"/>
      <c r="KW55" s="69"/>
      <c r="KX55" s="69"/>
      <c r="KY55" s="69"/>
      <c r="KZ55" s="69"/>
      <c r="LA55" s="69"/>
      <c r="LB55" s="69"/>
      <c r="LC55" s="69"/>
      <c r="LD55" s="69"/>
      <c r="LE55" s="69"/>
      <c r="LF55" s="69"/>
      <c r="LG55" s="69"/>
      <c r="LH55" s="69"/>
      <c r="LI55" s="69"/>
      <c r="LJ55" s="69"/>
      <c r="LK55" s="69"/>
      <c r="LL55" s="69"/>
      <c r="LM55" s="69"/>
      <c r="LN55" s="69"/>
      <c r="LO55" s="69"/>
      <c r="LP55" s="69"/>
      <c r="LQ55" s="69"/>
      <c r="LR55" s="69"/>
      <c r="LS55" s="69"/>
      <c r="LT55" s="69"/>
      <c r="LU55" s="69"/>
      <c r="LV55" s="69"/>
      <c r="LW55" s="69"/>
      <c r="LX55" s="69"/>
      <c r="LY55" s="69"/>
      <c r="LZ55" s="69"/>
      <c r="MA55" s="69"/>
      <c r="MB55" s="69"/>
      <c r="MC55" s="69"/>
      <c r="MD55" s="69"/>
      <c r="ME55" s="69"/>
      <c r="MF55" s="69"/>
      <c r="MG55" s="69"/>
      <c r="MH55" s="69"/>
      <c r="MI55" s="69"/>
      <c r="MJ55" s="69"/>
      <c r="MK55" s="69"/>
      <c r="ML55" s="69"/>
      <c r="MM55" s="69"/>
      <c r="MN55" s="69"/>
      <c r="MO55" s="69"/>
      <c r="MP55" s="69"/>
      <c r="MQ55" s="69"/>
      <c r="MR55" s="69"/>
      <c r="MS55" s="69"/>
      <c r="MT55" s="69"/>
      <c r="MU55" s="69"/>
      <c r="MV55" s="69"/>
      <c r="MW55" s="69"/>
      <c r="MX55" s="69"/>
      <c r="MY55" s="69"/>
      <c r="MZ55" s="69"/>
      <c r="NA55" s="69"/>
      <c r="NB55" s="69"/>
      <c r="NC55" s="69"/>
      <c r="ND55" s="69"/>
      <c r="NE55" s="69"/>
      <c r="NF55" s="69"/>
      <c r="NG55" s="69"/>
      <c r="NH55" s="69"/>
      <c r="NI55" s="69"/>
      <c r="NJ55" s="69"/>
      <c r="NK55" s="69"/>
      <c r="NL55" s="69"/>
      <c r="NM55" s="69"/>
      <c r="NN55" s="69"/>
      <c r="NO55" s="69"/>
      <c r="NP55" s="69"/>
      <c r="NQ55" s="69"/>
      <c r="NR55" s="69"/>
      <c r="NS55" s="69"/>
      <c r="NT55" s="69"/>
      <c r="NU55" s="69"/>
      <c r="NV55" s="69"/>
      <c r="NW55" s="69"/>
      <c r="NX55" s="69"/>
      <c r="NY55" s="69"/>
      <c r="NZ55" s="69"/>
      <c r="OA55" s="69"/>
      <c r="OB55" s="69"/>
      <c r="OC55" s="69"/>
      <c r="OD55" s="69"/>
      <c r="OE55" s="69"/>
      <c r="OF55" s="69"/>
      <c r="OG55" s="69"/>
      <c r="OH55" s="69"/>
      <c r="OI55" s="69"/>
      <c r="OJ55" s="69"/>
      <c r="OK55" s="69"/>
      <c r="OL55" s="69"/>
      <c r="OM55" s="69"/>
      <c r="ON55" s="69"/>
      <c r="OO55" s="69"/>
      <c r="OP55" s="69"/>
      <c r="OQ55" s="69"/>
      <c r="OR55" s="69"/>
      <c r="OS55" s="69"/>
      <c r="OT55" s="69"/>
      <c r="OU55" s="69"/>
      <c r="OV55" s="69"/>
      <c r="OW55" s="69"/>
      <c r="OX55" s="69"/>
      <c r="OY55" s="69"/>
      <c r="OZ55" s="69"/>
      <c r="PA55" s="69"/>
      <c r="PB55" s="69"/>
      <c r="PC55" s="69"/>
      <c r="PD55" s="69"/>
      <c r="PE55" s="69"/>
      <c r="PF55" s="69"/>
      <c r="PG55" s="69"/>
      <c r="PH55" s="69"/>
      <c r="PI55" s="69"/>
      <c r="PJ55" s="69"/>
      <c r="PK55" s="69"/>
      <c r="PL55" s="69"/>
      <c r="PM55" s="69"/>
      <c r="PN55" s="69"/>
      <c r="PO55" s="69"/>
      <c r="PP55" s="69"/>
      <c r="PQ55" s="69"/>
      <c r="PR55" s="69"/>
      <c r="PS55" s="69"/>
      <c r="PT55" s="69"/>
      <c r="PU55" s="69"/>
      <c r="PV55" s="69"/>
      <c r="PW55" s="69"/>
      <c r="PX55" s="69"/>
      <c r="PY55" s="69"/>
      <c r="PZ55" s="69"/>
      <c r="QA55" s="69"/>
      <c r="QB55" s="69"/>
      <c r="QC55" s="69"/>
      <c r="QD55" s="69"/>
      <c r="QE55" s="69"/>
      <c r="QF55" s="69"/>
      <c r="QG55" s="69"/>
      <c r="QH55" s="69"/>
      <c r="QI55" s="69"/>
      <c r="QJ55" s="69"/>
      <c r="QK55" s="69"/>
      <c r="QL55" s="69"/>
      <c r="QM55" s="69"/>
      <c r="QN55" s="69"/>
      <c r="QO55" s="69"/>
      <c r="QP55" s="69"/>
      <c r="QQ55" s="69"/>
      <c r="QR55" s="69"/>
      <c r="QS55" s="69"/>
      <c r="QT55" s="69"/>
      <c r="QU55" s="69"/>
      <c r="QV55" s="69"/>
      <c r="QW55" s="69"/>
      <c r="QX55" s="69"/>
      <c r="QY55" s="69"/>
      <c r="QZ55" s="69"/>
      <c r="RA55" s="69"/>
      <c r="RB55" s="69"/>
      <c r="RC55" s="69"/>
      <c r="RD55" s="69"/>
      <c r="RE55" s="69"/>
      <c r="RF55" s="69"/>
      <c r="RG55" s="69"/>
      <c r="RH55" s="69"/>
      <c r="RI55" s="69"/>
      <c r="RJ55" s="69"/>
      <c r="RK55" s="69"/>
      <c r="RL55" s="69"/>
      <c r="RM55" s="69"/>
      <c r="RN55" s="69"/>
      <c r="RO55" s="69"/>
      <c r="RP55" s="69"/>
      <c r="RQ55" s="69"/>
      <c r="RR55" s="69"/>
      <c r="RS55" s="69"/>
      <c r="RT55" s="69"/>
      <c r="RU55" s="69"/>
      <c r="RV55" s="69"/>
      <c r="RW55" s="69"/>
      <c r="RX55" s="69"/>
      <c r="RY55" s="69"/>
      <c r="RZ55" s="69"/>
      <c r="SA55" s="69"/>
      <c r="SB55" s="69"/>
      <c r="SC55" s="69"/>
      <c r="SD55" s="69"/>
      <c r="SE55" s="69"/>
      <c r="SF55" s="69"/>
      <c r="SG55" s="69"/>
      <c r="SH55" s="69"/>
      <c r="SI55" s="69"/>
      <c r="SJ55" s="69"/>
      <c r="SK55" s="69"/>
      <c r="SL55" s="69"/>
      <c r="SM55" s="69"/>
      <c r="SN55" s="69"/>
      <c r="SO55" s="69"/>
      <c r="SP55" s="69"/>
      <c r="SQ55" s="69"/>
      <c r="SR55" s="69"/>
      <c r="SS55" s="69"/>
      <c r="ST55" s="69"/>
      <c r="SU55" s="69"/>
      <c r="SV55" s="69"/>
      <c r="SW55" s="69"/>
      <c r="SX55" s="69"/>
      <c r="SY55" s="69"/>
      <c r="SZ55" s="69"/>
      <c r="TA55" s="69"/>
      <c r="TB55" s="69"/>
      <c r="TC55" s="69"/>
      <c r="TD55" s="69"/>
      <c r="TE55" s="69"/>
      <c r="TF55" s="69"/>
      <c r="TG55" s="69"/>
      <c r="TH55" s="69"/>
      <c r="TI55" s="69"/>
      <c r="TJ55" s="69"/>
      <c r="TK55" s="69"/>
      <c r="TL55" s="69"/>
      <c r="TM55" s="69"/>
      <c r="TN55" s="69"/>
      <c r="TO55" s="69"/>
      <c r="TP55" s="69"/>
      <c r="TQ55" s="69"/>
      <c r="TR55" s="69"/>
      <c r="TS55" s="69"/>
      <c r="TT55" s="69"/>
      <c r="TU55" s="69"/>
      <c r="TV55" s="69"/>
      <c r="TW55" s="69"/>
      <c r="TX55" s="69"/>
      <c r="TY55" s="69"/>
      <c r="TZ55" s="69"/>
      <c r="UA55" s="69"/>
      <c r="UB55" s="69"/>
      <c r="UC55" s="69"/>
      <c r="UD55" s="69"/>
      <c r="UE55" s="69"/>
      <c r="UF55" s="69"/>
      <c r="UG55" s="69"/>
      <c r="UH55" s="69"/>
      <c r="UI55" s="69"/>
      <c r="UJ55" s="69"/>
      <c r="UK55" s="69"/>
      <c r="UL55" s="69"/>
      <c r="UM55" s="69"/>
      <c r="UN55" s="69"/>
      <c r="UO55" s="69"/>
      <c r="UP55" s="69"/>
      <c r="UQ55" s="69"/>
      <c r="UR55" s="69"/>
      <c r="US55" s="69"/>
      <c r="UT55" s="69"/>
      <c r="UU55" s="69"/>
      <c r="UV55" s="69"/>
      <c r="UW55" s="69"/>
      <c r="UX55" s="69"/>
      <c r="UY55" s="69"/>
      <c r="UZ55" s="69"/>
      <c r="VA55" s="69"/>
      <c r="VB55" s="69"/>
      <c r="VC55" s="69"/>
      <c r="VD55" s="69"/>
      <c r="VE55" s="69"/>
      <c r="VF55" s="69"/>
      <c r="VG55" s="69"/>
      <c r="VH55" s="69"/>
      <c r="VI55" s="69"/>
      <c r="VJ55" s="69"/>
      <c r="VK55" s="69"/>
      <c r="VL55" s="69"/>
      <c r="VM55" s="69"/>
      <c r="VN55" s="69"/>
      <c r="VO55" s="69"/>
      <c r="VP55" s="69"/>
      <c r="VQ55" s="69"/>
      <c r="VR55" s="69"/>
      <c r="VS55" s="69"/>
      <c r="VT55" s="69"/>
      <c r="VU55" s="69"/>
      <c r="VV55" s="69"/>
      <c r="VW55" s="69"/>
      <c r="VX55" s="69"/>
      <c r="VY55" s="69"/>
      <c r="VZ55" s="69"/>
      <c r="WA55" s="69"/>
      <c r="WB55" s="69"/>
      <c r="WC55" s="69"/>
      <c r="WD55" s="69"/>
      <c r="WE55" s="69"/>
      <c r="WF55" s="69"/>
      <c r="WG55" s="69"/>
      <c r="WH55" s="69"/>
      <c r="WI55" s="69"/>
      <c r="WJ55" s="69"/>
      <c r="WK55" s="69"/>
      <c r="WL55" s="69"/>
      <c r="WM55" s="69"/>
      <c r="WN55" s="69"/>
      <c r="WO55" s="69"/>
      <c r="WP55" s="69"/>
      <c r="WQ55" s="69"/>
      <c r="WR55" s="69"/>
      <c r="WS55" s="69"/>
      <c r="WT55" s="69"/>
      <c r="WU55" s="69"/>
      <c r="WV55" s="69"/>
      <c r="WW55" s="69"/>
      <c r="WX55" s="69"/>
      <c r="WY55" s="69"/>
      <c r="WZ55" s="69"/>
      <c r="XA55" s="69"/>
      <c r="XB55" s="69"/>
      <c r="XC55" s="69"/>
      <c r="XD55" s="69"/>
      <c r="XE55" s="69"/>
      <c r="XF55" s="69"/>
      <c r="XG55" s="69"/>
      <c r="XH55" s="69"/>
      <c r="XI55" s="69"/>
      <c r="XJ55" s="69"/>
      <c r="XK55" s="69"/>
      <c r="XL55" s="69"/>
      <c r="XM55" s="69"/>
      <c r="XN55" s="69"/>
      <c r="XO55" s="69"/>
      <c r="XP55" s="69"/>
      <c r="XQ55" s="69"/>
      <c r="XR55" s="69"/>
      <c r="XS55" s="69"/>
      <c r="XT55" s="69"/>
      <c r="XU55" s="69"/>
      <c r="XV55" s="69"/>
      <c r="XW55" s="69"/>
      <c r="XX55" s="69"/>
      <c r="XY55" s="69"/>
      <c r="XZ55" s="69"/>
      <c r="YA55" s="69"/>
      <c r="YB55" s="69"/>
      <c r="YC55" s="69"/>
      <c r="YD55" s="69"/>
      <c r="YE55" s="69"/>
      <c r="YF55" s="69"/>
      <c r="YG55" s="69"/>
      <c r="YH55" s="69"/>
      <c r="YI55" s="69"/>
      <c r="YJ55" s="69"/>
      <c r="YK55" s="69"/>
      <c r="YL55" s="69"/>
      <c r="YM55" s="69"/>
      <c r="YN55" s="69"/>
      <c r="YO55" s="69"/>
      <c r="YP55" s="69"/>
      <c r="YQ55" s="69"/>
      <c r="YR55" s="69"/>
      <c r="YS55" s="69"/>
      <c r="YT55" s="69"/>
      <c r="YU55" s="69"/>
      <c r="YV55" s="69"/>
      <c r="YW55" s="69"/>
      <c r="YX55" s="69"/>
      <c r="YY55" s="69"/>
      <c r="YZ55" s="69"/>
      <c r="ZA55" s="69"/>
      <c r="ZB55" s="69"/>
      <c r="ZC55" s="69"/>
      <c r="ZD55" s="69"/>
      <c r="ZE55" s="69"/>
      <c r="ZF55" s="69"/>
      <c r="ZG55" s="69"/>
      <c r="ZH55" s="69"/>
      <c r="ZI55" s="69"/>
      <c r="ZJ55" s="69"/>
      <c r="ZK55" s="69"/>
      <c r="ZL55" s="69"/>
      <c r="ZM55" s="69"/>
      <c r="ZN55" s="69"/>
      <c r="ZO55" s="69"/>
      <c r="ZP55" s="69"/>
      <c r="ZQ55" s="69"/>
      <c r="ZR55" s="69"/>
      <c r="ZS55" s="69"/>
      <c r="ZT55" s="69"/>
      <c r="ZU55" s="69"/>
      <c r="ZV55" s="69"/>
      <c r="ZW55" s="69"/>
      <c r="ZX55" s="69"/>
      <c r="ZY55" s="69"/>
      <c r="ZZ55" s="69"/>
      <c r="AAA55" s="69"/>
      <c r="AAB55" s="69"/>
      <c r="AAC55" s="69"/>
      <c r="AAD55" s="69"/>
      <c r="AAE55" s="69"/>
      <c r="AAF55" s="69"/>
      <c r="AAG55" s="69"/>
      <c r="AAH55" s="69"/>
      <c r="AAI55" s="69"/>
      <c r="AAJ55" s="69"/>
      <c r="AAK55" s="69"/>
      <c r="AAL55" s="69"/>
      <c r="AAM55" s="69"/>
      <c r="AAN55" s="69"/>
      <c r="AAO55" s="69"/>
      <c r="AAP55" s="69"/>
      <c r="AAQ55" s="69"/>
      <c r="AAR55" s="69"/>
      <c r="AAS55" s="69"/>
      <c r="AAT55" s="69"/>
      <c r="AAU55" s="69"/>
      <c r="AAV55" s="69"/>
      <c r="AAW55" s="69"/>
      <c r="AAX55" s="69"/>
      <c r="AAY55" s="69"/>
      <c r="AAZ55" s="69"/>
      <c r="ABA55" s="69"/>
      <c r="ABB55" s="69"/>
      <c r="ABC55" s="69"/>
      <c r="ABD55" s="69"/>
      <c r="ABE55" s="69"/>
      <c r="ABF55" s="69"/>
      <c r="ABG55" s="69"/>
      <c r="ABH55" s="69"/>
      <c r="ABI55" s="69"/>
      <c r="ABJ55" s="69"/>
      <c r="ABK55" s="69"/>
      <c r="ABL55" s="69"/>
      <c r="ABM55" s="69"/>
      <c r="ABN55" s="69"/>
      <c r="ABO55" s="69"/>
      <c r="ABP55" s="69"/>
      <c r="ABQ55" s="69"/>
      <c r="ABR55" s="69"/>
      <c r="ABS55" s="69"/>
      <c r="ABT55" s="69"/>
      <c r="ABU55" s="69"/>
      <c r="ABV55" s="69"/>
      <c r="ABW55" s="69"/>
      <c r="ABX55" s="69"/>
      <c r="ABY55" s="69"/>
      <c r="ABZ55" s="69"/>
      <c r="ACA55" s="69"/>
      <c r="ACB55" s="69"/>
      <c r="ACC55" s="69"/>
      <c r="ACD55" s="69"/>
      <c r="ACE55" s="69"/>
      <c r="ACF55" s="69"/>
      <c r="ACG55" s="69"/>
      <c r="ACH55" s="69"/>
      <c r="ACI55" s="69"/>
      <c r="ACJ55" s="69"/>
      <c r="ACK55" s="69"/>
      <c r="ACL55" s="69"/>
      <c r="ACM55" s="69"/>
      <c r="ACN55" s="69"/>
      <c r="ACO55" s="69"/>
      <c r="ACP55" s="69"/>
      <c r="ACQ55" s="69"/>
      <c r="ACR55" s="69"/>
      <c r="ACS55" s="69"/>
      <c r="ACT55" s="69"/>
      <c r="ACU55" s="69"/>
      <c r="ACV55" s="69"/>
      <c r="ACW55" s="69"/>
      <c r="ACX55" s="69"/>
      <c r="ACY55" s="69"/>
      <c r="ACZ55" s="69"/>
      <c r="ADA55" s="69"/>
      <c r="ADB55" s="69"/>
      <c r="ADC55" s="69"/>
      <c r="ADD55" s="69"/>
      <c r="ADE55" s="69"/>
      <c r="ADF55" s="69"/>
      <c r="ADG55" s="69"/>
      <c r="ADH55" s="69"/>
      <c r="ADI55" s="69"/>
      <c r="ADJ55" s="69"/>
      <c r="ADK55" s="69"/>
      <c r="ADL55" s="69"/>
      <c r="ADM55" s="69"/>
      <c r="ADN55" s="69"/>
      <c r="ADO55" s="69"/>
      <c r="ADP55" s="69"/>
      <c r="ADQ55" s="69"/>
      <c r="ADR55" s="69"/>
      <c r="ADS55" s="69"/>
      <c r="ADT55" s="69"/>
      <c r="ADU55" s="69"/>
      <c r="ADV55" s="69"/>
      <c r="ADW55" s="69"/>
      <c r="ADX55" s="69"/>
      <c r="ADY55" s="69"/>
      <c r="ADZ55" s="69"/>
      <c r="AEA55" s="69"/>
      <c r="AEB55" s="69"/>
      <c r="AEC55" s="69"/>
      <c r="AED55" s="69"/>
      <c r="AEE55" s="69"/>
      <c r="AEF55" s="69"/>
      <c r="AEG55" s="69"/>
      <c r="AEH55" s="69"/>
      <c r="AEI55" s="69"/>
      <c r="AEJ55" s="69"/>
      <c r="AEK55" s="69"/>
      <c r="AEL55" s="69"/>
      <c r="AEM55" s="69"/>
      <c r="AEN55" s="69"/>
      <c r="AEO55" s="69"/>
      <c r="AEP55" s="69"/>
      <c r="AEQ55" s="69"/>
      <c r="AER55" s="69"/>
      <c r="AES55" s="69"/>
      <c r="AET55" s="69"/>
      <c r="AEU55" s="69"/>
      <c r="AEV55" s="69"/>
      <c r="AEW55" s="69"/>
      <c r="AEX55" s="69"/>
      <c r="AEY55" s="69"/>
      <c r="AEZ55" s="69"/>
      <c r="AFA55" s="69"/>
      <c r="AFB55" s="69"/>
      <c r="AFC55" s="69"/>
      <c r="AFD55" s="69"/>
      <c r="AFE55" s="69"/>
      <c r="AFF55" s="69"/>
      <c r="AFG55" s="69"/>
      <c r="AFH55" s="69"/>
      <c r="AFI55" s="69"/>
      <c r="AFJ55" s="69"/>
      <c r="AFK55" s="69"/>
      <c r="AFL55" s="69"/>
      <c r="AFM55" s="69"/>
      <c r="AFN55" s="69"/>
      <c r="AFO55" s="69"/>
      <c r="AFP55" s="69"/>
      <c r="AFQ55" s="69"/>
      <c r="AFR55" s="69"/>
      <c r="AFS55" s="69"/>
      <c r="AFT55" s="69"/>
      <c r="AFU55" s="69"/>
      <c r="AFV55" s="69"/>
      <c r="AFW55" s="69"/>
      <c r="AFX55" s="69"/>
      <c r="AFY55" s="69"/>
      <c r="AFZ55" s="69"/>
      <c r="AGA55" s="69"/>
      <c r="AGB55" s="69"/>
      <c r="AGC55" s="69"/>
      <c r="AGD55" s="69"/>
      <c r="AGE55" s="69"/>
      <c r="AGF55" s="69"/>
      <c r="AGG55" s="69"/>
      <c r="AGH55" s="69"/>
      <c r="AGI55" s="69"/>
      <c r="AGJ55" s="69"/>
      <c r="AGK55" s="69"/>
      <c r="AGL55" s="69"/>
      <c r="AGM55" s="69"/>
      <c r="AGN55" s="69"/>
      <c r="AGO55" s="69"/>
      <c r="AGP55" s="69"/>
      <c r="AGQ55" s="69"/>
      <c r="AGR55" s="69"/>
      <c r="AGS55" s="69"/>
      <c r="AGT55" s="69"/>
      <c r="AGU55" s="69"/>
      <c r="AGV55" s="69"/>
      <c r="AGW55" s="69"/>
      <c r="AGX55" s="69"/>
      <c r="AGY55" s="69"/>
      <c r="AGZ55" s="69"/>
      <c r="AHA55" s="69"/>
      <c r="AHB55" s="69"/>
      <c r="AHC55" s="69"/>
      <c r="AHD55" s="69"/>
      <c r="AHE55" s="69"/>
      <c r="AHF55" s="69"/>
      <c r="AHG55" s="69"/>
      <c r="AHH55" s="69"/>
      <c r="AHI55" s="69"/>
      <c r="AHJ55" s="69"/>
      <c r="AHK55" s="69"/>
      <c r="AHL55" s="69"/>
      <c r="AHM55" s="69"/>
      <c r="AHN55" s="69"/>
      <c r="AHO55" s="69"/>
      <c r="AHP55" s="69"/>
      <c r="AHQ55" s="69"/>
      <c r="AHR55" s="69"/>
      <c r="AHS55" s="69"/>
      <c r="AHT55" s="69"/>
      <c r="AHU55" s="69"/>
      <c r="AHV55" s="69"/>
      <c r="AHW55" s="69"/>
      <c r="AHX55" s="69"/>
      <c r="AHY55" s="69"/>
      <c r="AHZ55" s="69"/>
      <c r="AIA55" s="69"/>
      <c r="AIB55" s="69"/>
      <c r="AIC55" s="69"/>
      <c r="AID55" s="69"/>
      <c r="AIE55" s="69"/>
      <c r="AIF55" s="69"/>
      <c r="AIG55" s="69"/>
      <c r="AIH55" s="69"/>
      <c r="AII55" s="69"/>
      <c r="AIJ55" s="69"/>
      <c r="AIK55" s="69"/>
      <c r="AIL55" s="69"/>
      <c r="AIM55" s="69"/>
      <c r="AIN55" s="69"/>
      <c r="AIO55" s="69"/>
      <c r="AIP55" s="69"/>
      <c r="AIQ55" s="69"/>
      <c r="AIR55" s="69"/>
      <c r="AIS55" s="69"/>
      <c r="AIT55" s="69"/>
      <c r="AIU55" s="69"/>
      <c r="AIV55" s="69"/>
      <c r="AIW55" s="69"/>
      <c r="AIX55" s="69"/>
      <c r="AIY55" s="69"/>
      <c r="AIZ55" s="69"/>
      <c r="AJA55" s="69"/>
      <c r="AJB55" s="69"/>
      <c r="AJC55" s="69"/>
      <c r="AJD55" s="69"/>
      <c r="AJE55" s="69"/>
      <c r="AJF55" s="69"/>
      <c r="AJG55" s="69"/>
      <c r="AJH55" s="69"/>
      <c r="AJI55" s="69"/>
      <c r="AJJ55" s="69"/>
      <c r="AJK55" s="69"/>
      <c r="AJL55" s="69"/>
      <c r="AJM55" s="69"/>
      <c r="AJN55" s="69"/>
      <c r="AJO55" s="69"/>
      <c r="AJP55" s="69"/>
      <c r="AJQ55" s="69"/>
      <c r="AJR55" s="69"/>
      <c r="AJS55" s="69"/>
      <c r="AJT55" s="69"/>
      <c r="AJU55" s="69"/>
      <c r="AJV55" s="69"/>
      <c r="AJW55" s="69"/>
      <c r="AJX55" s="69"/>
      <c r="AJY55" s="69"/>
      <c r="AJZ55" s="69"/>
      <c r="AKA55" s="69"/>
      <c r="AKB55" s="69"/>
      <c r="AKC55" s="69"/>
      <c r="AKD55" s="69"/>
      <c r="AKE55" s="69"/>
      <c r="AKF55" s="69"/>
      <c r="AKG55" s="69"/>
      <c r="AKH55" s="69"/>
      <c r="AKI55" s="69"/>
      <c r="AKJ55" s="69"/>
      <c r="AKK55" s="69"/>
      <c r="AKL55" s="69"/>
      <c r="AKM55" s="69"/>
      <c r="AKN55" s="69"/>
      <c r="AKO55" s="69"/>
      <c r="AKP55" s="69"/>
      <c r="AKQ55" s="69"/>
      <c r="AKR55" s="69"/>
      <c r="AKS55" s="69"/>
      <c r="AKT55" s="69"/>
      <c r="AKU55" s="69"/>
      <c r="AKV55" s="69"/>
      <c r="AKW55" s="69"/>
      <c r="AKX55" s="69"/>
      <c r="AKY55" s="69"/>
      <c r="AKZ55" s="69"/>
      <c r="ALA55" s="69"/>
      <c r="ALB55" s="69"/>
      <c r="ALC55" s="69"/>
      <c r="ALD55" s="69"/>
    </row>
    <row r="56" spans="1:992" ht="39.65" customHeight="1" x14ac:dyDescent="0.25">
      <c r="A56" s="5" t="str">
        <f>IF(ISBLANK(B56),"",IF(ISNA(MATCH(B56,#REF!,0)),"?","+"))</f>
        <v>+</v>
      </c>
      <c r="B56" s="220">
        <v>8</v>
      </c>
      <c r="C56" s="200" t="s">
        <v>66</v>
      </c>
      <c r="D56" s="221" t="s">
        <v>25</v>
      </c>
      <c r="E56" s="221"/>
      <c r="F56" s="221">
        <v>24</v>
      </c>
      <c r="G56" s="221"/>
      <c r="H56" s="221"/>
      <c r="I56" s="221"/>
      <c r="J56" s="221">
        <v>2</v>
      </c>
      <c r="K56" s="202"/>
      <c r="L56" s="203"/>
      <c r="M56" s="203" t="s">
        <v>77</v>
      </c>
      <c r="N56" s="203"/>
      <c r="O56" s="203"/>
      <c r="P56" s="204"/>
      <c r="Q56" s="203"/>
      <c r="R56" s="203"/>
      <c r="S56" s="203" t="s">
        <v>230</v>
      </c>
      <c r="T56" s="203" t="s">
        <v>142</v>
      </c>
    </row>
    <row r="57" spans="1:992" ht="13" x14ac:dyDescent="0.3">
      <c r="A57" s="2"/>
      <c r="B57" s="54"/>
      <c r="C57" s="95"/>
      <c r="D57" s="96"/>
      <c r="E57" s="97">
        <f>SUM(E49:E56)</f>
        <v>104</v>
      </c>
      <c r="F57" s="34">
        <f>SUM(F49:F56)</f>
        <v>24</v>
      </c>
      <c r="G57" s="34">
        <f>SUM(G49:G56)</f>
        <v>104</v>
      </c>
      <c r="H57" s="120">
        <f>SUM(H49:H56)</f>
        <v>12</v>
      </c>
      <c r="I57" s="121">
        <f>SUM(I49:I56)</f>
        <v>0</v>
      </c>
      <c r="J57" s="21">
        <f>SUM(J49:J56)</f>
        <v>30</v>
      </c>
      <c r="K57" s="41" t="e">
        <f>SUM(K49:K56)</f>
        <v>#REF!</v>
      </c>
      <c r="L57" s="36"/>
      <c r="M57" s="36"/>
      <c r="N57" s="36"/>
      <c r="O57" s="36"/>
      <c r="P57" s="36"/>
      <c r="R57" s="37"/>
      <c r="S57" s="38"/>
      <c r="T57" s="36"/>
    </row>
    <row r="58" spans="1:992" ht="29.25" customHeight="1" x14ac:dyDescent="0.25">
      <c r="A58" s="1"/>
      <c r="B58" s="55"/>
      <c r="C58" s="49"/>
      <c r="D58" s="210" t="s">
        <v>38</v>
      </c>
      <c r="E58" s="211">
        <f>SUM(E57:I57)</f>
        <v>244</v>
      </c>
      <c r="F58" s="32"/>
      <c r="G58" s="32"/>
      <c r="H58" s="39" t="s">
        <v>43</v>
      </c>
      <c r="I58" s="40"/>
      <c r="J58" s="21">
        <f>J45+J57</f>
        <v>56</v>
      </c>
      <c r="K58" s="31"/>
      <c r="L58" s="32"/>
      <c r="M58" s="32"/>
      <c r="N58" s="32"/>
      <c r="O58" s="32"/>
      <c r="P58" s="32"/>
    </row>
    <row r="59" spans="1:992" ht="15.5" x14ac:dyDescent="0.25">
      <c r="A59" s="1"/>
      <c r="C59" s="67" t="s">
        <v>33</v>
      </c>
      <c r="D59" s="32"/>
      <c r="E59" s="32"/>
      <c r="F59" s="32"/>
      <c r="G59" s="32"/>
      <c r="H59" s="32"/>
      <c r="I59" s="32"/>
      <c r="J59" s="32"/>
      <c r="K59" s="31"/>
      <c r="L59" s="32"/>
      <c r="M59" s="32"/>
      <c r="N59" s="32"/>
      <c r="O59" s="32"/>
      <c r="P59" s="32"/>
      <c r="R59" s="410" t="s">
        <v>272</v>
      </c>
      <c r="S59" s="410"/>
      <c r="T59" s="410"/>
    </row>
    <row r="60" spans="1:992" ht="13" x14ac:dyDescent="0.25">
      <c r="A60" s="8" t="s">
        <v>4</v>
      </c>
      <c r="B60" s="45" t="s">
        <v>63</v>
      </c>
      <c r="C60" s="100" t="s">
        <v>64</v>
      </c>
      <c r="D60" s="97" t="s">
        <v>41</v>
      </c>
      <c r="E60" s="97" t="s">
        <v>18</v>
      </c>
      <c r="F60" s="97" t="s">
        <v>19</v>
      </c>
      <c r="G60" s="97" t="s">
        <v>20</v>
      </c>
      <c r="H60" s="97" t="s">
        <v>21</v>
      </c>
      <c r="I60" s="97" t="s">
        <v>42</v>
      </c>
      <c r="J60" s="97" t="s">
        <v>22</v>
      </c>
      <c r="K60" s="42" t="s">
        <v>39</v>
      </c>
      <c r="L60" s="99" t="s">
        <v>44</v>
      </c>
      <c r="M60" s="133" t="s">
        <v>77</v>
      </c>
      <c r="N60" s="133" t="s">
        <v>78</v>
      </c>
      <c r="O60" s="133" t="s">
        <v>79</v>
      </c>
      <c r="P60" s="99" t="s">
        <v>40</v>
      </c>
      <c r="R60" s="60" t="s">
        <v>10</v>
      </c>
      <c r="S60" s="60" t="s">
        <v>14</v>
      </c>
      <c r="T60" s="99" t="s">
        <v>11</v>
      </c>
    </row>
    <row r="61" spans="1:992" ht="36.65" customHeight="1" x14ac:dyDescent="0.25">
      <c r="A61" s="7" t="str">
        <f>IF(ISBLANK(B61),"",IF(ISNA(MATCH(B61,#REF!,0)),"?","+"))</f>
        <v>+</v>
      </c>
      <c r="B61" s="212">
        <v>1</v>
      </c>
      <c r="C61" s="103" t="s">
        <v>52</v>
      </c>
      <c r="D61" s="104" t="s">
        <v>25</v>
      </c>
      <c r="E61" s="113">
        <v>16</v>
      </c>
      <c r="F61" s="113"/>
      <c r="G61" s="113">
        <v>24</v>
      </c>
      <c r="H61" s="104"/>
      <c r="I61" s="104"/>
      <c r="J61" s="104">
        <v>5</v>
      </c>
      <c r="K61" s="107" t="e">
        <f>IF(AND(NOT(ISBLANK(#REF!)),OR(ISNA(MATCH(#REF!,#REF!,0)),#REF!="Podst")),"Podst?",IF(AND(NOT(ISBLANK(#REF!)),OR(ISNA(MATCH(#REF!,#REF!,0)),#REF!="Kier")),"Kier?",IF(AND(NOT(ISBLANK(#REF!)),OR(ISNA(MATCH(#REF!,#REF!,0)),#REF!="Inne")),"Inne?",SUM(E61:I61))))</f>
        <v>#REF!</v>
      </c>
      <c r="L61" s="108"/>
      <c r="M61" s="108"/>
      <c r="N61" s="108" t="s">
        <v>78</v>
      </c>
      <c r="O61" s="108"/>
      <c r="P61" s="109" t="str">
        <f>IF(AND(ISNA(MATCH($B61,#REF!,0)),ISNA(MATCH($B61,#REF!,0))),"","*")</f>
        <v>*</v>
      </c>
      <c r="Q61" s="110">
        <v>5</v>
      </c>
      <c r="R61" s="108" t="s">
        <v>243</v>
      </c>
      <c r="S61" s="108" t="s">
        <v>244</v>
      </c>
      <c r="T61" s="108" t="s">
        <v>245</v>
      </c>
    </row>
    <row r="62" spans="1:992" ht="30.75" customHeight="1" x14ac:dyDescent="0.25">
      <c r="A62" s="7"/>
      <c r="B62" s="220">
        <v>2</v>
      </c>
      <c r="C62" s="231" t="s">
        <v>3</v>
      </c>
      <c r="D62" s="215"/>
      <c r="E62" s="201">
        <v>12</v>
      </c>
      <c r="F62" s="201"/>
      <c r="G62" s="201">
        <v>12</v>
      </c>
      <c r="H62" s="215"/>
      <c r="I62" s="215"/>
      <c r="J62" s="215">
        <v>2</v>
      </c>
      <c r="K62" s="202"/>
      <c r="L62" s="203"/>
      <c r="M62" s="203"/>
      <c r="N62" s="203" t="s">
        <v>78</v>
      </c>
      <c r="O62" s="203" t="s">
        <v>79</v>
      </c>
      <c r="P62" s="204"/>
      <c r="Q62" s="203"/>
      <c r="R62" s="203" t="s">
        <v>165</v>
      </c>
      <c r="S62" s="203" t="s">
        <v>247</v>
      </c>
      <c r="T62" s="203" t="s">
        <v>245</v>
      </c>
    </row>
    <row r="63" spans="1:992" ht="30.75" customHeight="1" x14ac:dyDescent="0.25">
      <c r="A63" s="7"/>
      <c r="B63" s="212">
        <v>3</v>
      </c>
      <c r="C63" s="230" t="s">
        <v>110</v>
      </c>
      <c r="D63" s="104"/>
      <c r="E63" s="113">
        <v>24</v>
      </c>
      <c r="F63" s="113"/>
      <c r="G63" s="113">
        <v>16</v>
      </c>
      <c r="H63" s="104"/>
      <c r="I63" s="104"/>
      <c r="J63" s="104">
        <v>4</v>
      </c>
      <c r="K63" s="107"/>
      <c r="L63" s="108"/>
      <c r="M63" s="108" t="s">
        <v>77</v>
      </c>
      <c r="N63" s="108"/>
      <c r="O63" s="108" t="s">
        <v>79</v>
      </c>
      <c r="P63" s="109"/>
      <c r="Q63" s="110"/>
      <c r="R63" s="108" t="s">
        <v>248</v>
      </c>
      <c r="S63" s="111" t="s">
        <v>155</v>
      </c>
      <c r="T63" s="108" t="s">
        <v>154</v>
      </c>
    </row>
    <row r="64" spans="1:992" ht="46.5" customHeight="1" x14ac:dyDescent="0.25">
      <c r="A64" s="7"/>
      <c r="B64" s="220">
        <v>4</v>
      </c>
      <c r="C64" s="234" t="s">
        <v>53</v>
      </c>
      <c r="D64" s="215" t="s">
        <v>25</v>
      </c>
      <c r="E64" s="201">
        <v>12</v>
      </c>
      <c r="F64" s="201"/>
      <c r="G64" s="201">
        <v>12</v>
      </c>
      <c r="H64" s="215"/>
      <c r="I64" s="215"/>
      <c r="J64" s="215">
        <v>3</v>
      </c>
      <c r="K64" s="202"/>
      <c r="L64" s="203"/>
      <c r="M64" s="203"/>
      <c r="N64" s="203" t="s">
        <v>78</v>
      </c>
      <c r="O64" s="203" t="s">
        <v>79</v>
      </c>
      <c r="P64" s="204"/>
      <c r="Q64" s="203"/>
      <c r="R64" s="216" t="s">
        <v>165</v>
      </c>
      <c r="S64" s="203" t="s">
        <v>360</v>
      </c>
      <c r="T64" s="209" t="s">
        <v>154</v>
      </c>
    </row>
    <row r="65" spans="1:20" ht="43" customHeight="1" x14ac:dyDescent="0.25">
      <c r="A65" s="5" t="str">
        <f>IF(ISBLANK(B65),"",IF(ISNA(MATCH(B65,#REF!,0)),"?","+"))</f>
        <v>+</v>
      </c>
      <c r="B65" s="229">
        <v>5</v>
      </c>
      <c r="C65" s="311" t="s">
        <v>220</v>
      </c>
      <c r="D65" s="105" t="s">
        <v>25</v>
      </c>
      <c r="E65" s="105">
        <v>16</v>
      </c>
      <c r="F65" s="105"/>
      <c r="G65" s="105">
        <v>24</v>
      </c>
      <c r="H65" s="105"/>
      <c r="I65" s="105"/>
      <c r="J65" s="105">
        <v>5</v>
      </c>
      <c r="K65" s="206" t="e">
        <f>IF(AND(NOT(ISBLANK(#REF!)),OR(ISNA(MATCH(#REF!,#REF!,0)),#REF!="Podst")),"Podst?",IF(AND(NOT(ISBLANK(#REF!)),OR(ISNA(MATCH(#REF!,#REF!,0)),#REF!="Kier")),"Kier?",IF(AND(NOT(ISBLANK(#REF!)),OR(ISNA(MATCH(#REF!,#REF!,0)),#REF!="Inne")),"Inne?",SUM(E65:I65))))</f>
        <v>#REF!</v>
      </c>
      <c r="L65" s="207"/>
      <c r="M65" s="207"/>
      <c r="N65" s="207" t="s">
        <v>78</v>
      </c>
      <c r="O65" s="207" t="s">
        <v>79</v>
      </c>
      <c r="P65" s="208" t="str">
        <f>IF(AND(ISNA(MATCH($B65,#REF!,0)),ISNA(MATCH($B65,#REF!,0))),"","*")</f>
        <v>*</v>
      </c>
      <c r="Q65" s="207">
        <f>Q61</f>
        <v>5</v>
      </c>
      <c r="R65" s="207" t="s">
        <v>243</v>
      </c>
      <c r="S65" s="207" t="s">
        <v>315</v>
      </c>
      <c r="T65" s="207" t="s">
        <v>245</v>
      </c>
    </row>
    <row r="66" spans="1:20" ht="47.5" customHeight="1" x14ac:dyDescent="0.25">
      <c r="A66" s="5"/>
      <c r="B66" s="220">
        <v>6</v>
      </c>
      <c r="C66" s="234" t="s">
        <v>375</v>
      </c>
      <c r="D66" s="201"/>
      <c r="E66" s="201">
        <v>16</v>
      </c>
      <c r="F66" s="201"/>
      <c r="G66" s="201">
        <v>16</v>
      </c>
      <c r="H66" s="201"/>
      <c r="I66" s="201"/>
      <c r="J66" s="201">
        <v>4</v>
      </c>
      <c r="K66" s="202"/>
      <c r="L66" s="203" t="s">
        <v>45</v>
      </c>
      <c r="M66" s="203"/>
      <c r="N66" s="203" t="s">
        <v>78</v>
      </c>
      <c r="O66" s="203"/>
      <c r="P66" s="204"/>
      <c r="Q66" s="203"/>
      <c r="R66" s="203" t="s">
        <v>153</v>
      </c>
      <c r="S66" s="203" t="s">
        <v>249</v>
      </c>
      <c r="T66" s="203" t="s">
        <v>245</v>
      </c>
    </row>
    <row r="67" spans="1:20" ht="57" customHeight="1" x14ac:dyDescent="0.25">
      <c r="A67" s="5" t="str">
        <f>IF(ISBLANK(B67),"",IF(ISNA(MATCH(B67,#REF!,0)),"?","+"))</f>
        <v>+</v>
      </c>
      <c r="B67" s="229">
        <v>7</v>
      </c>
      <c r="C67" s="115" t="s">
        <v>111</v>
      </c>
      <c r="D67" s="115"/>
      <c r="E67" s="105">
        <v>16</v>
      </c>
      <c r="F67" s="105"/>
      <c r="G67" s="105">
        <v>16</v>
      </c>
      <c r="H67" s="105"/>
      <c r="I67" s="105"/>
      <c r="J67" s="105">
        <v>4</v>
      </c>
      <c r="K67" s="206" t="e">
        <f>IF(AND(NOT(ISBLANK(#REF!)),OR(ISNA(MATCH(#REF!,#REF!,0)),#REF!="Podst")),"Podst?",IF(AND(NOT(ISBLANK(#REF!)),OR(ISNA(MATCH(#REF!,#REF!,0)),#REF!="Kier")),"Kier?",IF(AND(NOT(ISBLANK(#REF!)),OR(ISNA(MATCH(#REF!,#REF!,0)),#REF!="Inne")),"Inne?",SUM(E67:I67))))</f>
        <v>#REF!</v>
      </c>
      <c r="L67" s="207"/>
      <c r="M67" s="207"/>
      <c r="N67" s="207" t="s">
        <v>78</v>
      </c>
      <c r="O67" s="207" t="s">
        <v>79</v>
      </c>
      <c r="P67" s="235" t="str">
        <f>IF(AND(ISNA(MATCH($B67,#REF!,0)),ISNA(MATCH($B67,#REF!,0))),"","*")</f>
        <v>*</v>
      </c>
      <c r="Q67" s="236" t="e">
        <f>#REF!</f>
        <v>#REF!</v>
      </c>
      <c r="R67" s="207" t="s">
        <v>308</v>
      </c>
      <c r="S67" s="207" t="s">
        <v>316</v>
      </c>
      <c r="T67" s="207" t="s">
        <v>245</v>
      </c>
    </row>
    <row r="68" spans="1:20" ht="13" x14ac:dyDescent="0.3">
      <c r="A68" s="2"/>
      <c r="B68" s="54"/>
      <c r="C68" s="95"/>
      <c r="D68" s="96"/>
      <c r="E68" s="97">
        <f t="shared" ref="E68:K68" si="2">SUM(E61:E67)</f>
        <v>112</v>
      </c>
      <c r="F68" s="34">
        <f t="shared" si="2"/>
        <v>0</v>
      </c>
      <c r="G68" s="34">
        <f t="shared" si="2"/>
        <v>120</v>
      </c>
      <c r="H68" s="34">
        <f t="shared" si="2"/>
        <v>0</v>
      </c>
      <c r="I68" s="98">
        <f t="shared" si="2"/>
        <v>0</v>
      </c>
      <c r="J68" s="21">
        <f t="shared" si="2"/>
        <v>27</v>
      </c>
      <c r="K68" s="41" t="e">
        <f t="shared" si="2"/>
        <v>#REF!</v>
      </c>
      <c r="L68" s="36"/>
      <c r="M68" s="36"/>
      <c r="N68" s="36"/>
      <c r="O68" s="36"/>
      <c r="P68" s="36"/>
      <c r="R68" s="37"/>
      <c r="S68" s="38"/>
      <c r="T68" s="36"/>
    </row>
    <row r="69" spans="1:20" ht="23" x14ac:dyDescent="0.25">
      <c r="A69" s="1"/>
      <c r="B69" s="55"/>
      <c r="C69" s="49"/>
      <c r="D69" s="210" t="s">
        <v>38</v>
      </c>
      <c r="E69" s="211">
        <f>SUM(E68:I68)</f>
        <v>232</v>
      </c>
      <c r="F69" s="32"/>
      <c r="G69" s="32"/>
      <c r="H69" s="32"/>
      <c r="I69" s="32"/>
      <c r="J69" s="32"/>
      <c r="K69" s="31"/>
      <c r="L69" s="32"/>
      <c r="M69" s="32"/>
      <c r="N69" s="32"/>
      <c r="O69" s="32"/>
      <c r="P69" s="32"/>
    </row>
    <row r="70" spans="1:20" ht="15.5" x14ac:dyDescent="0.25">
      <c r="A70" s="1"/>
      <c r="C70" s="71" t="s">
        <v>34</v>
      </c>
      <c r="D70" s="32"/>
      <c r="E70" s="32"/>
      <c r="F70" s="32"/>
      <c r="G70" s="32"/>
      <c r="H70" s="32"/>
      <c r="I70" s="32"/>
      <c r="J70" s="32"/>
      <c r="K70" s="31"/>
      <c r="L70" s="32"/>
      <c r="M70" s="32"/>
      <c r="N70" s="32"/>
      <c r="O70" s="32"/>
      <c r="P70" s="32"/>
      <c r="R70" s="410" t="s">
        <v>272</v>
      </c>
      <c r="S70" s="410"/>
      <c r="T70" s="410"/>
    </row>
    <row r="71" spans="1:20" ht="13" x14ac:dyDescent="0.25">
      <c r="A71" s="8" t="s">
        <v>4</v>
      </c>
      <c r="B71" s="45" t="s">
        <v>63</v>
      </c>
      <c r="C71" s="100" t="s">
        <v>64</v>
      </c>
      <c r="D71" s="97" t="s">
        <v>41</v>
      </c>
      <c r="E71" s="97" t="s">
        <v>18</v>
      </c>
      <c r="F71" s="97" t="s">
        <v>19</v>
      </c>
      <c r="G71" s="97" t="s">
        <v>20</v>
      </c>
      <c r="H71" s="97" t="s">
        <v>21</v>
      </c>
      <c r="I71" s="97" t="s">
        <v>42</v>
      </c>
      <c r="J71" s="97" t="s">
        <v>22</v>
      </c>
      <c r="K71" s="42" t="s">
        <v>39</v>
      </c>
      <c r="L71" s="96" t="s">
        <v>44</v>
      </c>
      <c r="M71" s="133" t="s">
        <v>77</v>
      </c>
      <c r="N71" s="133" t="s">
        <v>78</v>
      </c>
      <c r="O71" s="133" t="s">
        <v>79</v>
      </c>
      <c r="P71" s="99" t="s">
        <v>40</v>
      </c>
      <c r="R71" s="61" t="s">
        <v>10</v>
      </c>
      <c r="S71" s="60" t="s">
        <v>14</v>
      </c>
      <c r="T71" s="99" t="s">
        <v>11</v>
      </c>
    </row>
    <row r="72" spans="1:20" ht="43.5" customHeight="1" x14ac:dyDescent="0.25">
      <c r="A72" s="7" t="str">
        <f>IF(ISBLANK(B72),"",IF(ISNA(MATCH(B72,#REF!,0)),"?","+"))</f>
        <v>+</v>
      </c>
      <c r="B72" s="212">
        <v>1</v>
      </c>
      <c r="C72" s="312" t="s">
        <v>376</v>
      </c>
      <c r="D72" s="104" t="s">
        <v>25</v>
      </c>
      <c r="E72" s="113">
        <v>16</v>
      </c>
      <c r="F72" s="113"/>
      <c r="G72" s="113">
        <v>16</v>
      </c>
      <c r="H72" s="113"/>
      <c r="I72" s="113"/>
      <c r="J72" s="113">
        <v>3</v>
      </c>
      <c r="K72" s="107" t="e">
        <f>IF(AND(NOT(ISBLANK(#REF!)),OR(ISNA(MATCH(#REF!,#REF!,0)),#REF!="Podst")),"Podst?",IF(AND(NOT(ISBLANK(#REF!)),OR(ISNA(MATCH(#REF!,#REF!,0)),#REF!="Kier")),"Kier?",IF(AND(NOT(ISBLANK(#REF!)),OR(ISNA(MATCH(#REF!,#REF!,0)),#REF!="Inne")),"Inne?",SUM(E72:I72))))</f>
        <v>#REF!</v>
      </c>
      <c r="L72" s="108" t="s">
        <v>45</v>
      </c>
      <c r="M72" s="108"/>
      <c r="N72" s="108" t="s">
        <v>78</v>
      </c>
      <c r="O72" s="108" t="s">
        <v>79</v>
      </c>
      <c r="P72" s="109" t="str">
        <f>IF(AND(ISNA(MATCH($B72,#REF!,0)),ISNA(MATCH($B72,#REF!,0))),"","*")</f>
        <v>*</v>
      </c>
      <c r="Q72" s="110">
        <v>6</v>
      </c>
      <c r="R72" s="207" t="s">
        <v>338</v>
      </c>
      <c r="S72" s="279" t="s">
        <v>158</v>
      </c>
      <c r="T72" s="279" t="s">
        <v>159</v>
      </c>
    </row>
    <row r="73" spans="1:20" ht="54.75" customHeight="1" x14ac:dyDescent="0.25">
      <c r="A73" s="7"/>
      <c r="B73" s="220">
        <v>2</v>
      </c>
      <c r="C73" s="200" t="s">
        <v>368</v>
      </c>
      <c r="D73" s="215"/>
      <c r="E73" s="215">
        <v>16</v>
      </c>
      <c r="F73" s="215"/>
      <c r="G73" s="215">
        <v>16</v>
      </c>
      <c r="H73" s="215">
        <v>8</v>
      </c>
      <c r="I73" s="215"/>
      <c r="J73" s="201">
        <v>4</v>
      </c>
      <c r="K73" s="202"/>
      <c r="L73" s="203"/>
      <c r="M73" s="203"/>
      <c r="N73" s="203" t="s">
        <v>78</v>
      </c>
      <c r="O73" s="203" t="s">
        <v>79</v>
      </c>
      <c r="P73" s="204"/>
      <c r="Q73" s="203"/>
      <c r="R73" s="203" t="s">
        <v>165</v>
      </c>
      <c r="S73" s="203" t="s">
        <v>250</v>
      </c>
      <c r="T73" s="203" t="s">
        <v>154</v>
      </c>
    </row>
    <row r="74" spans="1:20" ht="44.15" customHeight="1" x14ac:dyDescent="0.25">
      <c r="A74" s="7"/>
      <c r="B74" s="212">
        <v>3</v>
      </c>
      <c r="C74" s="217" t="s">
        <v>1</v>
      </c>
      <c r="D74" s="104" t="s">
        <v>25</v>
      </c>
      <c r="E74" s="113">
        <v>20</v>
      </c>
      <c r="F74" s="113"/>
      <c r="G74" s="113">
        <v>20</v>
      </c>
      <c r="H74" s="104"/>
      <c r="I74" s="104"/>
      <c r="J74" s="113">
        <v>5</v>
      </c>
      <c r="K74" s="107"/>
      <c r="L74" s="108"/>
      <c r="M74" s="108"/>
      <c r="N74" s="108" t="s">
        <v>78</v>
      </c>
      <c r="O74" s="108" t="s">
        <v>79</v>
      </c>
      <c r="P74" s="109"/>
      <c r="Q74" s="110"/>
      <c r="R74" s="207" t="s">
        <v>243</v>
      </c>
      <c r="S74" s="131" t="s">
        <v>343</v>
      </c>
      <c r="T74" s="207" t="s">
        <v>245</v>
      </c>
    </row>
    <row r="75" spans="1:20" ht="35.15" customHeight="1" x14ac:dyDescent="0.25">
      <c r="A75" s="7" t="str">
        <f>IF(ISBLANK(B75),"",IF(ISNA(MATCH(B75,#REF!,0)),"?","+"))</f>
        <v>+</v>
      </c>
      <c r="B75" s="220">
        <v>4</v>
      </c>
      <c r="C75" s="237" t="s">
        <v>377</v>
      </c>
      <c r="D75" s="201"/>
      <c r="E75" s="201">
        <v>16</v>
      </c>
      <c r="F75" s="201"/>
      <c r="G75" s="201">
        <v>16</v>
      </c>
      <c r="H75" s="201"/>
      <c r="I75" s="201"/>
      <c r="J75" s="201">
        <v>3</v>
      </c>
      <c r="K75" s="202" t="e">
        <f>IF(AND(NOT(ISBLANK(#REF!)),OR(ISNA(MATCH(#REF!,#REF!,0)),#REF!="Podst")),"Podst?",IF(AND(NOT(ISBLANK(#REF!)),OR(ISNA(MATCH(#REF!,#REF!,0)),#REF!="Kier")),"Kier?",IF(AND(NOT(ISBLANK(#REF!)),OR(ISNA(MATCH(#REF!,#REF!,0)),#REF!="Inne")),"Inne?",SUM(E75:I75))))</f>
        <v>#REF!</v>
      </c>
      <c r="L75" s="203" t="s">
        <v>45</v>
      </c>
      <c r="M75" s="203"/>
      <c r="N75" s="203" t="s">
        <v>78</v>
      </c>
      <c r="O75" s="203" t="s">
        <v>79</v>
      </c>
      <c r="P75" s="204" t="str">
        <f>IF(AND(ISNA(MATCH($B75,#REF!,0)),ISNA(MATCH($B75,#REF!,0))),"","*")</f>
        <v>*</v>
      </c>
      <c r="Q75" s="203" t="e">
        <f>#REF!</f>
        <v>#REF!</v>
      </c>
      <c r="R75" s="404" t="s">
        <v>248</v>
      </c>
      <c r="S75" s="404" t="s">
        <v>306</v>
      </c>
      <c r="T75" s="404" t="s">
        <v>141</v>
      </c>
    </row>
    <row r="76" spans="1:20" ht="42.75" customHeight="1" x14ac:dyDescent="0.25">
      <c r="A76" s="5"/>
      <c r="B76" s="212">
        <v>5</v>
      </c>
      <c r="C76" s="114" t="s">
        <v>32</v>
      </c>
      <c r="D76" s="113"/>
      <c r="E76" s="113">
        <v>16</v>
      </c>
      <c r="F76" s="113"/>
      <c r="G76" s="113">
        <v>20</v>
      </c>
      <c r="H76" s="113"/>
      <c r="I76" s="113"/>
      <c r="J76" s="113">
        <v>4</v>
      </c>
      <c r="K76" s="116" t="e">
        <f>IF(AND(NOT(ISBLANK(#REF!)),OR(ISNA(MATCH(#REF!,#REF!,0)),#REF!="Podst")),"Podst?",IF(AND(NOT(ISBLANK(#REF!)),OR(ISNA(MATCH(#REF!,#REF!,0)),#REF!="Kier")),"Kier?",IF(AND(NOT(ISBLANK(#REF!)),OR(ISNA(MATCH(#REF!,#REF!,0)),#REF!="Inne")),"Inne?",SUM(E76:I76))))</f>
        <v>#REF!</v>
      </c>
      <c r="L76" s="108"/>
      <c r="M76" s="108"/>
      <c r="N76" s="108" t="s">
        <v>78</v>
      </c>
      <c r="O76" s="108" t="s">
        <v>79</v>
      </c>
      <c r="P76" s="117" t="str">
        <f>IF(AND(ISNA(MATCH($B76,#REF!,0)),ISNA(MATCH($B76,#REF!,0))),"","*")</f>
        <v>*</v>
      </c>
      <c r="Q76" s="108" t="e">
        <f>#REF!</f>
        <v>#REF!</v>
      </c>
      <c r="R76" s="207" t="s">
        <v>165</v>
      </c>
      <c r="S76" s="207" t="s">
        <v>251</v>
      </c>
      <c r="T76" s="207" t="s">
        <v>245</v>
      </c>
    </row>
    <row r="77" spans="1:20" ht="34.5" customHeight="1" x14ac:dyDescent="0.25">
      <c r="A77" s="5"/>
      <c r="B77" s="220">
        <v>6</v>
      </c>
      <c r="C77" s="205" t="s">
        <v>0</v>
      </c>
      <c r="D77" s="201" t="s">
        <v>25</v>
      </c>
      <c r="E77" s="201">
        <v>16</v>
      </c>
      <c r="F77" s="201">
        <v>16</v>
      </c>
      <c r="G77" s="201"/>
      <c r="H77" s="201"/>
      <c r="I77" s="201"/>
      <c r="J77" s="201">
        <v>4</v>
      </c>
      <c r="K77" s="202"/>
      <c r="L77" s="203"/>
      <c r="M77" s="203" t="s">
        <v>77</v>
      </c>
      <c r="N77" s="203" t="s">
        <v>78</v>
      </c>
      <c r="O77" s="203" t="s">
        <v>79</v>
      </c>
      <c r="P77" s="204"/>
      <c r="Q77" s="203"/>
      <c r="R77" s="203" t="s">
        <v>252</v>
      </c>
      <c r="S77" s="203" t="s">
        <v>253</v>
      </c>
      <c r="T77" s="203" t="s">
        <v>344</v>
      </c>
    </row>
    <row r="78" spans="1:20" ht="33.75" customHeight="1" x14ac:dyDescent="0.25">
      <c r="A78" s="5" t="str">
        <f>IF(ISBLANK(B78),"",IF(ISNA(MATCH(B78,#REF!,0)),"?","+"))</f>
        <v>+</v>
      </c>
      <c r="B78" s="212">
        <v>7</v>
      </c>
      <c r="C78" s="119" t="s">
        <v>69</v>
      </c>
      <c r="D78" s="123"/>
      <c r="E78" s="123"/>
      <c r="F78" s="123"/>
      <c r="G78" s="123"/>
      <c r="H78" s="123"/>
      <c r="I78" s="123"/>
      <c r="J78" s="123">
        <v>5</v>
      </c>
      <c r="K78" s="116"/>
      <c r="L78" s="108" t="s">
        <v>45</v>
      </c>
      <c r="M78" s="108"/>
      <c r="N78" s="108" t="s">
        <v>78</v>
      </c>
      <c r="O78" s="108"/>
      <c r="P78" s="117"/>
      <c r="Q78" s="108"/>
      <c r="R78" s="157" t="s">
        <v>300</v>
      </c>
      <c r="S78" s="207" t="s">
        <v>254</v>
      </c>
      <c r="T78" s="207" t="s">
        <v>255</v>
      </c>
    </row>
    <row r="79" spans="1:20" ht="13" x14ac:dyDescent="0.3">
      <c r="A79" s="2"/>
      <c r="B79" s="54"/>
      <c r="C79" s="95"/>
      <c r="D79" s="96"/>
      <c r="E79" s="97">
        <f t="shared" ref="E79:K79" si="3">SUM(E72:E78)</f>
        <v>100</v>
      </c>
      <c r="F79" s="34">
        <f t="shared" si="3"/>
        <v>16</v>
      </c>
      <c r="G79" s="34">
        <f t="shared" si="3"/>
        <v>88</v>
      </c>
      <c r="H79" s="120">
        <f t="shared" si="3"/>
        <v>8</v>
      </c>
      <c r="I79" s="121">
        <f t="shared" si="3"/>
        <v>0</v>
      </c>
      <c r="J79" s="21">
        <f t="shared" si="3"/>
        <v>28</v>
      </c>
      <c r="K79" s="41" t="e">
        <f t="shared" si="3"/>
        <v>#REF!</v>
      </c>
      <c r="L79" s="59"/>
      <c r="M79" s="36"/>
      <c r="N79" s="36"/>
      <c r="O79" s="36"/>
      <c r="P79" s="36"/>
      <c r="R79" s="37"/>
      <c r="S79" s="38"/>
      <c r="T79" s="36"/>
    </row>
    <row r="80" spans="1:20" ht="28.5" customHeight="1" x14ac:dyDescent="0.25">
      <c r="A80" s="1"/>
      <c r="B80" s="55"/>
      <c r="C80" s="49"/>
      <c r="D80" s="210" t="s">
        <v>38</v>
      </c>
      <c r="E80" s="211">
        <f>SUM(E79:I79)</f>
        <v>212</v>
      </c>
      <c r="F80" s="32"/>
      <c r="G80" s="32"/>
      <c r="H80" s="39" t="s">
        <v>43</v>
      </c>
      <c r="I80" s="40"/>
      <c r="J80" s="238">
        <f>J68+J79</f>
        <v>55</v>
      </c>
      <c r="K80" s="31"/>
      <c r="L80" s="32"/>
      <c r="M80" s="32"/>
      <c r="N80" s="32"/>
      <c r="O80" s="32"/>
      <c r="P80" s="32"/>
    </row>
    <row r="81" spans="1:992" ht="15.5" x14ac:dyDescent="0.25">
      <c r="A81" s="1"/>
      <c r="C81" s="67" t="s">
        <v>35</v>
      </c>
      <c r="D81" s="32"/>
      <c r="E81" s="32"/>
      <c r="F81" s="32"/>
      <c r="G81" s="32"/>
      <c r="H81" s="32"/>
      <c r="I81" s="32"/>
      <c r="J81" s="32"/>
      <c r="K81" s="31"/>
      <c r="L81" s="32"/>
      <c r="M81" s="32"/>
      <c r="N81" s="32"/>
      <c r="O81" s="32"/>
      <c r="P81" s="32"/>
      <c r="R81" s="410" t="s">
        <v>272</v>
      </c>
      <c r="S81" s="410"/>
      <c r="T81" s="410"/>
    </row>
    <row r="82" spans="1:992" ht="13" x14ac:dyDescent="0.25">
      <c r="A82" s="8" t="s">
        <v>4</v>
      </c>
      <c r="B82" s="45" t="s">
        <v>63</v>
      </c>
      <c r="C82" s="100" t="s">
        <v>64</v>
      </c>
      <c r="D82" s="97" t="s">
        <v>41</v>
      </c>
      <c r="E82" s="97" t="s">
        <v>18</v>
      </c>
      <c r="F82" s="97" t="s">
        <v>19</v>
      </c>
      <c r="G82" s="97" t="s">
        <v>20</v>
      </c>
      <c r="H82" s="97" t="s">
        <v>21</v>
      </c>
      <c r="I82" s="97" t="s">
        <v>42</v>
      </c>
      <c r="J82" s="97" t="s">
        <v>22</v>
      </c>
      <c r="K82" s="42" t="s">
        <v>39</v>
      </c>
      <c r="L82" s="99" t="s">
        <v>44</v>
      </c>
      <c r="M82" s="133" t="s">
        <v>77</v>
      </c>
      <c r="N82" s="133" t="s">
        <v>78</v>
      </c>
      <c r="O82" s="133" t="s">
        <v>79</v>
      </c>
      <c r="P82" s="99" t="s">
        <v>40</v>
      </c>
      <c r="R82" s="60" t="s">
        <v>10</v>
      </c>
      <c r="S82" s="60" t="s">
        <v>14</v>
      </c>
      <c r="T82" s="99" t="s">
        <v>11</v>
      </c>
    </row>
    <row r="83" spans="1:992" ht="50.5" customHeight="1" x14ac:dyDescent="0.25">
      <c r="A83" s="7" t="str">
        <f>IF(ISBLANK(B83),"",IF(ISNA(MATCH(B83,#REF!,0)),"?","+"))</f>
        <v>+</v>
      </c>
      <c r="B83" s="223">
        <v>1</v>
      </c>
      <c r="C83" s="313" t="s">
        <v>378</v>
      </c>
      <c r="D83" s="104"/>
      <c r="E83" s="125">
        <v>12</v>
      </c>
      <c r="F83" s="125"/>
      <c r="G83" s="113">
        <v>12</v>
      </c>
      <c r="H83" s="104"/>
      <c r="I83" s="104"/>
      <c r="J83" s="125">
        <v>2</v>
      </c>
      <c r="K83" s="107"/>
      <c r="L83" s="118" t="s">
        <v>45</v>
      </c>
      <c r="M83" s="118"/>
      <c r="N83" s="118" t="s">
        <v>78</v>
      </c>
      <c r="O83" s="118" t="s">
        <v>79</v>
      </c>
      <c r="P83" s="109"/>
      <c r="Q83" s="110"/>
      <c r="R83" s="207" t="s">
        <v>352</v>
      </c>
      <c r="S83" s="207" t="s">
        <v>250</v>
      </c>
      <c r="T83" s="207" t="s">
        <v>245</v>
      </c>
    </row>
    <row r="84" spans="1:992" ht="48" customHeight="1" x14ac:dyDescent="0.25">
      <c r="A84" s="7"/>
      <c r="B84" s="225">
        <v>2</v>
      </c>
      <c r="C84" s="214" t="s">
        <v>54</v>
      </c>
      <c r="D84" s="201" t="s">
        <v>25</v>
      </c>
      <c r="E84" s="228">
        <v>16</v>
      </c>
      <c r="F84" s="228"/>
      <c r="G84" s="201">
        <v>16</v>
      </c>
      <c r="H84" s="201"/>
      <c r="I84" s="201"/>
      <c r="J84" s="228">
        <v>3</v>
      </c>
      <c r="K84" s="202"/>
      <c r="L84" s="239"/>
      <c r="M84" s="239"/>
      <c r="N84" s="239" t="s">
        <v>78</v>
      </c>
      <c r="O84" s="239" t="s">
        <v>79</v>
      </c>
      <c r="P84" s="204"/>
      <c r="Q84" s="203"/>
      <c r="R84" s="203" t="s">
        <v>165</v>
      </c>
      <c r="S84" s="203" t="s">
        <v>355</v>
      </c>
      <c r="T84" s="203" t="s">
        <v>141</v>
      </c>
    </row>
    <row r="85" spans="1:992" s="15" customFormat="1" ht="51.75" customHeight="1" x14ac:dyDescent="0.25">
      <c r="A85" s="12" t="str">
        <f>IF(ISBLANK(B85),"",IF(ISNA(MATCH(B85,#REF!,0)),"?","+"))</f>
        <v>+</v>
      </c>
      <c r="B85" s="224">
        <v>3</v>
      </c>
      <c r="C85" s="314" t="s">
        <v>379</v>
      </c>
      <c r="D85" s="113"/>
      <c r="E85" s="113">
        <v>12</v>
      </c>
      <c r="F85" s="113"/>
      <c r="G85" s="113">
        <v>12</v>
      </c>
      <c r="H85" s="113"/>
      <c r="I85" s="113"/>
      <c r="J85" s="113">
        <v>2</v>
      </c>
      <c r="K85" s="116" t="e">
        <f>IF(AND(NOT(ISBLANK(#REF!)),OR(ISNA(MATCH(#REF!,#REF!,0)),#REF!="Podst")),"Podst?",IF(AND(NOT(ISBLANK(#REF!)),OR(ISNA(MATCH(#REF!,#REF!,0)),#REF!="Kier")),"Kier?",IF(AND(NOT(ISBLANK(#REF!)),OR(ISNA(MATCH(#REF!,#REF!,0)),#REF!="Inne")),"Inne?",SUM(E85:I85))))</f>
        <v>#REF!</v>
      </c>
      <c r="L85" s="108" t="s">
        <v>45</v>
      </c>
      <c r="M85" s="108"/>
      <c r="N85" s="108" t="s">
        <v>78</v>
      </c>
      <c r="O85" s="108" t="s">
        <v>79</v>
      </c>
      <c r="P85" s="117" t="str">
        <f>IF(AND(ISNA(MATCH($B85,#REF!,0)),ISNA(MATCH($B85,#REF!,0))),"","*")</f>
        <v>*</v>
      </c>
      <c r="Q85" s="108">
        <f>Q83</f>
        <v>0</v>
      </c>
      <c r="R85" s="207" t="s">
        <v>165</v>
      </c>
      <c r="S85" s="207" t="s">
        <v>250</v>
      </c>
      <c r="T85" s="207" t="s">
        <v>154</v>
      </c>
      <c r="U85" s="72"/>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c r="BN85" s="69"/>
      <c r="BO85" s="69"/>
      <c r="BP85" s="69"/>
      <c r="BQ85" s="69"/>
      <c r="BR85" s="69"/>
      <c r="BS85" s="69"/>
      <c r="BT85" s="69"/>
      <c r="BU85" s="69"/>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69"/>
      <c r="DM85" s="69"/>
      <c r="DN85" s="69"/>
      <c r="DO85" s="69"/>
      <c r="DP85" s="69"/>
      <c r="DQ85" s="69"/>
      <c r="DR85" s="69"/>
      <c r="DS85" s="69"/>
      <c r="DT85" s="69"/>
      <c r="DU85" s="69"/>
      <c r="DV85" s="69"/>
      <c r="DW85" s="69"/>
      <c r="DX85" s="69"/>
      <c r="DY85" s="69"/>
      <c r="DZ85" s="69"/>
      <c r="EA85" s="69"/>
      <c r="EB85" s="69"/>
      <c r="EC85" s="69"/>
      <c r="ED85" s="69"/>
      <c r="EE85" s="69"/>
      <c r="EF85" s="69"/>
      <c r="EG85" s="69"/>
      <c r="EH85" s="69"/>
      <c r="EI85" s="69"/>
      <c r="EJ85" s="69"/>
      <c r="EK85" s="69"/>
      <c r="EL85" s="69"/>
      <c r="EM85" s="69"/>
      <c r="EN85" s="69"/>
      <c r="EO85" s="69"/>
      <c r="EP85" s="69"/>
      <c r="EQ85" s="69"/>
      <c r="ER85" s="69"/>
      <c r="ES85" s="69"/>
      <c r="ET85" s="69"/>
      <c r="EU85" s="69"/>
      <c r="EV85" s="69"/>
      <c r="EW85" s="69"/>
      <c r="EX85" s="69"/>
      <c r="EY85" s="69"/>
      <c r="EZ85" s="69"/>
      <c r="FA85" s="69"/>
      <c r="FB85" s="69"/>
      <c r="FC85" s="69"/>
      <c r="FD85" s="69"/>
      <c r="FE85" s="69"/>
      <c r="FF85" s="69"/>
      <c r="FG85" s="69"/>
      <c r="FH85" s="69"/>
      <c r="FI85" s="69"/>
      <c r="FJ85" s="69"/>
      <c r="FK85" s="69"/>
      <c r="FL85" s="69"/>
      <c r="FM85" s="69"/>
      <c r="FN85" s="69"/>
      <c r="FO85" s="69"/>
      <c r="FP85" s="69"/>
      <c r="FQ85" s="69"/>
      <c r="FR85" s="69"/>
      <c r="FS85" s="69"/>
      <c r="FT85" s="69"/>
      <c r="FU85" s="69"/>
      <c r="FV85" s="69"/>
      <c r="FW85" s="69"/>
      <c r="FX85" s="69"/>
      <c r="FY85" s="69"/>
      <c r="FZ85" s="69"/>
      <c r="GA85" s="69"/>
      <c r="GB85" s="69"/>
      <c r="GC85" s="69"/>
      <c r="GD85" s="69"/>
      <c r="GE85" s="69"/>
      <c r="GF85" s="69"/>
      <c r="GG85" s="69"/>
      <c r="GH85" s="69"/>
      <c r="GI85" s="69"/>
      <c r="GJ85" s="69"/>
      <c r="GK85" s="69"/>
      <c r="GL85" s="69"/>
      <c r="GM85" s="69"/>
      <c r="GN85" s="69"/>
      <c r="GO85" s="69"/>
      <c r="GP85" s="69"/>
      <c r="GQ85" s="69"/>
      <c r="GR85" s="69"/>
      <c r="GS85" s="69"/>
      <c r="GT85" s="69"/>
      <c r="GU85" s="69"/>
      <c r="GV85" s="69"/>
      <c r="GW85" s="69"/>
      <c r="GX85" s="69"/>
      <c r="GY85" s="69"/>
      <c r="GZ85" s="69"/>
      <c r="HA85" s="69"/>
      <c r="HB85" s="69"/>
      <c r="HC85" s="69"/>
      <c r="HD85" s="69"/>
      <c r="HE85" s="69"/>
      <c r="HF85" s="69"/>
      <c r="HG85" s="69"/>
      <c r="HH85" s="69"/>
      <c r="HI85" s="69"/>
      <c r="HJ85" s="69"/>
      <c r="HK85" s="69"/>
      <c r="HL85" s="69"/>
      <c r="HM85" s="69"/>
      <c r="HN85" s="69"/>
      <c r="HO85" s="69"/>
      <c r="HP85" s="69"/>
      <c r="HQ85" s="69"/>
      <c r="HR85" s="69"/>
      <c r="HS85" s="69"/>
      <c r="HT85" s="69"/>
      <c r="HU85" s="69"/>
      <c r="HV85" s="69"/>
      <c r="HW85" s="69"/>
      <c r="HX85" s="69"/>
      <c r="HY85" s="69"/>
      <c r="HZ85" s="69"/>
      <c r="IA85" s="69"/>
      <c r="IB85" s="69"/>
      <c r="IC85" s="69"/>
      <c r="ID85" s="69"/>
      <c r="IE85" s="69"/>
      <c r="IF85" s="69"/>
      <c r="IG85" s="69"/>
      <c r="IH85" s="69"/>
      <c r="II85" s="69"/>
      <c r="IJ85" s="69"/>
      <c r="IK85" s="69"/>
      <c r="IL85" s="69"/>
      <c r="IM85" s="69"/>
      <c r="IN85" s="69"/>
      <c r="IO85" s="69"/>
      <c r="IP85" s="69"/>
      <c r="IQ85" s="69"/>
      <c r="IR85" s="69"/>
      <c r="IS85" s="69"/>
      <c r="IT85" s="69"/>
      <c r="IU85" s="69"/>
      <c r="IV85" s="69"/>
      <c r="IW85" s="69"/>
      <c r="IX85" s="69"/>
      <c r="IY85" s="69"/>
      <c r="IZ85" s="69"/>
      <c r="JA85" s="69"/>
      <c r="JB85" s="69"/>
      <c r="JC85" s="69"/>
      <c r="JD85" s="69"/>
      <c r="JE85" s="69"/>
      <c r="JF85" s="69"/>
      <c r="JG85" s="69"/>
      <c r="JH85" s="69"/>
      <c r="JI85" s="69"/>
      <c r="JJ85" s="69"/>
      <c r="JK85" s="69"/>
      <c r="JL85" s="69"/>
      <c r="JM85" s="69"/>
      <c r="JN85" s="69"/>
      <c r="JO85" s="69"/>
      <c r="JP85" s="69"/>
      <c r="JQ85" s="69"/>
      <c r="JR85" s="69"/>
      <c r="JS85" s="69"/>
      <c r="JT85" s="69"/>
      <c r="JU85" s="69"/>
      <c r="JV85" s="69"/>
      <c r="JW85" s="69"/>
      <c r="JX85" s="69"/>
      <c r="JY85" s="69"/>
      <c r="JZ85" s="69"/>
      <c r="KA85" s="69"/>
      <c r="KB85" s="69"/>
      <c r="KC85" s="69"/>
      <c r="KD85" s="69"/>
      <c r="KE85" s="69"/>
      <c r="KF85" s="69"/>
      <c r="KG85" s="69"/>
      <c r="KH85" s="69"/>
      <c r="KI85" s="69"/>
      <c r="KJ85" s="69"/>
      <c r="KK85" s="69"/>
      <c r="KL85" s="69"/>
      <c r="KM85" s="69"/>
      <c r="KN85" s="69"/>
      <c r="KO85" s="69"/>
      <c r="KP85" s="69"/>
      <c r="KQ85" s="69"/>
      <c r="KR85" s="69"/>
      <c r="KS85" s="69"/>
      <c r="KT85" s="69"/>
      <c r="KU85" s="69"/>
      <c r="KV85" s="69"/>
      <c r="KW85" s="69"/>
      <c r="KX85" s="69"/>
      <c r="KY85" s="69"/>
      <c r="KZ85" s="69"/>
      <c r="LA85" s="69"/>
      <c r="LB85" s="69"/>
      <c r="LC85" s="69"/>
      <c r="LD85" s="69"/>
      <c r="LE85" s="69"/>
      <c r="LF85" s="69"/>
      <c r="LG85" s="69"/>
      <c r="LH85" s="69"/>
      <c r="LI85" s="69"/>
      <c r="LJ85" s="69"/>
      <c r="LK85" s="69"/>
      <c r="LL85" s="69"/>
      <c r="LM85" s="69"/>
      <c r="LN85" s="69"/>
      <c r="LO85" s="69"/>
      <c r="LP85" s="69"/>
      <c r="LQ85" s="69"/>
      <c r="LR85" s="69"/>
      <c r="LS85" s="69"/>
      <c r="LT85" s="69"/>
      <c r="LU85" s="69"/>
      <c r="LV85" s="69"/>
      <c r="LW85" s="69"/>
      <c r="LX85" s="69"/>
      <c r="LY85" s="69"/>
      <c r="LZ85" s="69"/>
      <c r="MA85" s="69"/>
      <c r="MB85" s="69"/>
      <c r="MC85" s="69"/>
      <c r="MD85" s="69"/>
      <c r="ME85" s="69"/>
      <c r="MF85" s="69"/>
      <c r="MG85" s="69"/>
      <c r="MH85" s="69"/>
      <c r="MI85" s="69"/>
      <c r="MJ85" s="69"/>
      <c r="MK85" s="69"/>
      <c r="ML85" s="69"/>
      <c r="MM85" s="69"/>
      <c r="MN85" s="69"/>
      <c r="MO85" s="69"/>
      <c r="MP85" s="69"/>
      <c r="MQ85" s="69"/>
      <c r="MR85" s="69"/>
      <c r="MS85" s="69"/>
      <c r="MT85" s="69"/>
      <c r="MU85" s="69"/>
      <c r="MV85" s="69"/>
      <c r="MW85" s="69"/>
      <c r="MX85" s="69"/>
      <c r="MY85" s="69"/>
      <c r="MZ85" s="69"/>
      <c r="NA85" s="69"/>
      <c r="NB85" s="69"/>
      <c r="NC85" s="69"/>
      <c r="ND85" s="69"/>
      <c r="NE85" s="69"/>
      <c r="NF85" s="69"/>
      <c r="NG85" s="69"/>
      <c r="NH85" s="69"/>
      <c r="NI85" s="69"/>
      <c r="NJ85" s="69"/>
      <c r="NK85" s="69"/>
      <c r="NL85" s="69"/>
      <c r="NM85" s="69"/>
      <c r="NN85" s="69"/>
      <c r="NO85" s="69"/>
      <c r="NP85" s="69"/>
      <c r="NQ85" s="69"/>
      <c r="NR85" s="69"/>
      <c r="NS85" s="69"/>
      <c r="NT85" s="69"/>
      <c r="NU85" s="69"/>
      <c r="NV85" s="69"/>
      <c r="NW85" s="69"/>
      <c r="NX85" s="69"/>
      <c r="NY85" s="69"/>
      <c r="NZ85" s="69"/>
      <c r="OA85" s="69"/>
      <c r="OB85" s="69"/>
      <c r="OC85" s="69"/>
      <c r="OD85" s="69"/>
      <c r="OE85" s="69"/>
      <c r="OF85" s="69"/>
      <c r="OG85" s="69"/>
      <c r="OH85" s="69"/>
      <c r="OI85" s="69"/>
      <c r="OJ85" s="69"/>
      <c r="OK85" s="69"/>
      <c r="OL85" s="69"/>
      <c r="OM85" s="69"/>
      <c r="ON85" s="69"/>
      <c r="OO85" s="69"/>
      <c r="OP85" s="69"/>
      <c r="OQ85" s="69"/>
      <c r="OR85" s="69"/>
      <c r="OS85" s="69"/>
      <c r="OT85" s="69"/>
      <c r="OU85" s="69"/>
      <c r="OV85" s="69"/>
      <c r="OW85" s="69"/>
      <c r="OX85" s="69"/>
      <c r="OY85" s="69"/>
      <c r="OZ85" s="69"/>
      <c r="PA85" s="69"/>
      <c r="PB85" s="69"/>
      <c r="PC85" s="69"/>
      <c r="PD85" s="69"/>
      <c r="PE85" s="69"/>
      <c r="PF85" s="69"/>
      <c r="PG85" s="69"/>
      <c r="PH85" s="69"/>
      <c r="PI85" s="69"/>
      <c r="PJ85" s="69"/>
      <c r="PK85" s="69"/>
      <c r="PL85" s="69"/>
      <c r="PM85" s="69"/>
      <c r="PN85" s="69"/>
      <c r="PO85" s="69"/>
      <c r="PP85" s="69"/>
      <c r="PQ85" s="69"/>
      <c r="PR85" s="69"/>
      <c r="PS85" s="69"/>
      <c r="PT85" s="69"/>
      <c r="PU85" s="69"/>
      <c r="PV85" s="69"/>
      <c r="PW85" s="69"/>
      <c r="PX85" s="69"/>
      <c r="PY85" s="69"/>
      <c r="PZ85" s="69"/>
      <c r="QA85" s="69"/>
      <c r="QB85" s="69"/>
      <c r="QC85" s="69"/>
      <c r="QD85" s="69"/>
      <c r="QE85" s="69"/>
      <c r="QF85" s="69"/>
      <c r="QG85" s="69"/>
      <c r="QH85" s="69"/>
      <c r="QI85" s="69"/>
      <c r="QJ85" s="69"/>
      <c r="QK85" s="69"/>
      <c r="QL85" s="69"/>
      <c r="QM85" s="69"/>
      <c r="QN85" s="69"/>
      <c r="QO85" s="69"/>
      <c r="QP85" s="69"/>
      <c r="QQ85" s="69"/>
      <c r="QR85" s="69"/>
      <c r="QS85" s="69"/>
      <c r="QT85" s="69"/>
      <c r="QU85" s="69"/>
      <c r="QV85" s="69"/>
      <c r="QW85" s="69"/>
      <c r="QX85" s="69"/>
      <c r="QY85" s="69"/>
      <c r="QZ85" s="69"/>
      <c r="RA85" s="69"/>
      <c r="RB85" s="69"/>
      <c r="RC85" s="69"/>
      <c r="RD85" s="69"/>
      <c r="RE85" s="69"/>
      <c r="RF85" s="69"/>
      <c r="RG85" s="69"/>
      <c r="RH85" s="69"/>
      <c r="RI85" s="69"/>
      <c r="RJ85" s="69"/>
      <c r="RK85" s="69"/>
      <c r="RL85" s="69"/>
      <c r="RM85" s="69"/>
      <c r="RN85" s="69"/>
      <c r="RO85" s="69"/>
      <c r="RP85" s="69"/>
      <c r="RQ85" s="69"/>
      <c r="RR85" s="69"/>
      <c r="RS85" s="69"/>
      <c r="RT85" s="69"/>
      <c r="RU85" s="69"/>
      <c r="RV85" s="69"/>
      <c r="RW85" s="69"/>
      <c r="RX85" s="69"/>
      <c r="RY85" s="69"/>
      <c r="RZ85" s="69"/>
      <c r="SA85" s="69"/>
      <c r="SB85" s="69"/>
      <c r="SC85" s="69"/>
      <c r="SD85" s="69"/>
      <c r="SE85" s="69"/>
      <c r="SF85" s="69"/>
      <c r="SG85" s="69"/>
      <c r="SH85" s="69"/>
      <c r="SI85" s="69"/>
      <c r="SJ85" s="69"/>
      <c r="SK85" s="69"/>
      <c r="SL85" s="69"/>
      <c r="SM85" s="69"/>
      <c r="SN85" s="69"/>
      <c r="SO85" s="69"/>
      <c r="SP85" s="69"/>
      <c r="SQ85" s="69"/>
      <c r="SR85" s="69"/>
      <c r="SS85" s="69"/>
      <c r="ST85" s="69"/>
      <c r="SU85" s="69"/>
      <c r="SV85" s="69"/>
      <c r="SW85" s="69"/>
      <c r="SX85" s="69"/>
      <c r="SY85" s="69"/>
      <c r="SZ85" s="69"/>
      <c r="TA85" s="69"/>
      <c r="TB85" s="69"/>
      <c r="TC85" s="69"/>
      <c r="TD85" s="69"/>
      <c r="TE85" s="69"/>
      <c r="TF85" s="69"/>
      <c r="TG85" s="69"/>
      <c r="TH85" s="69"/>
      <c r="TI85" s="69"/>
      <c r="TJ85" s="69"/>
      <c r="TK85" s="69"/>
      <c r="TL85" s="69"/>
      <c r="TM85" s="69"/>
      <c r="TN85" s="69"/>
      <c r="TO85" s="69"/>
      <c r="TP85" s="69"/>
      <c r="TQ85" s="69"/>
      <c r="TR85" s="69"/>
      <c r="TS85" s="69"/>
      <c r="TT85" s="69"/>
      <c r="TU85" s="69"/>
      <c r="TV85" s="69"/>
      <c r="TW85" s="69"/>
      <c r="TX85" s="69"/>
      <c r="TY85" s="69"/>
      <c r="TZ85" s="69"/>
      <c r="UA85" s="69"/>
      <c r="UB85" s="69"/>
      <c r="UC85" s="69"/>
      <c r="UD85" s="69"/>
      <c r="UE85" s="69"/>
      <c r="UF85" s="69"/>
      <c r="UG85" s="69"/>
      <c r="UH85" s="69"/>
      <c r="UI85" s="69"/>
      <c r="UJ85" s="69"/>
      <c r="UK85" s="69"/>
      <c r="UL85" s="69"/>
      <c r="UM85" s="69"/>
      <c r="UN85" s="69"/>
      <c r="UO85" s="69"/>
      <c r="UP85" s="69"/>
      <c r="UQ85" s="69"/>
      <c r="UR85" s="69"/>
      <c r="US85" s="69"/>
      <c r="UT85" s="69"/>
      <c r="UU85" s="69"/>
      <c r="UV85" s="69"/>
      <c r="UW85" s="69"/>
      <c r="UX85" s="69"/>
      <c r="UY85" s="69"/>
      <c r="UZ85" s="69"/>
      <c r="VA85" s="69"/>
      <c r="VB85" s="69"/>
      <c r="VC85" s="69"/>
      <c r="VD85" s="69"/>
      <c r="VE85" s="69"/>
      <c r="VF85" s="69"/>
      <c r="VG85" s="69"/>
      <c r="VH85" s="69"/>
      <c r="VI85" s="69"/>
      <c r="VJ85" s="69"/>
      <c r="VK85" s="69"/>
      <c r="VL85" s="69"/>
      <c r="VM85" s="69"/>
      <c r="VN85" s="69"/>
      <c r="VO85" s="69"/>
      <c r="VP85" s="69"/>
      <c r="VQ85" s="69"/>
      <c r="VR85" s="69"/>
      <c r="VS85" s="69"/>
      <c r="VT85" s="69"/>
      <c r="VU85" s="69"/>
      <c r="VV85" s="69"/>
      <c r="VW85" s="69"/>
      <c r="VX85" s="69"/>
      <c r="VY85" s="69"/>
      <c r="VZ85" s="69"/>
      <c r="WA85" s="69"/>
      <c r="WB85" s="69"/>
      <c r="WC85" s="69"/>
      <c r="WD85" s="69"/>
      <c r="WE85" s="69"/>
      <c r="WF85" s="69"/>
      <c r="WG85" s="69"/>
      <c r="WH85" s="69"/>
      <c r="WI85" s="69"/>
      <c r="WJ85" s="69"/>
      <c r="WK85" s="69"/>
      <c r="WL85" s="69"/>
      <c r="WM85" s="69"/>
      <c r="WN85" s="69"/>
      <c r="WO85" s="69"/>
      <c r="WP85" s="69"/>
      <c r="WQ85" s="69"/>
      <c r="WR85" s="69"/>
      <c r="WS85" s="69"/>
      <c r="WT85" s="69"/>
      <c r="WU85" s="69"/>
      <c r="WV85" s="69"/>
      <c r="WW85" s="69"/>
      <c r="WX85" s="69"/>
      <c r="WY85" s="69"/>
      <c r="WZ85" s="69"/>
      <c r="XA85" s="69"/>
      <c r="XB85" s="69"/>
      <c r="XC85" s="69"/>
      <c r="XD85" s="69"/>
      <c r="XE85" s="69"/>
      <c r="XF85" s="69"/>
      <c r="XG85" s="69"/>
      <c r="XH85" s="69"/>
      <c r="XI85" s="69"/>
      <c r="XJ85" s="69"/>
      <c r="XK85" s="69"/>
      <c r="XL85" s="69"/>
      <c r="XM85" s="69"/>
      <c r="XN85" s="69"/>
      <c r="XO85" s="69"/>
      <c r="XP85" s="69"/>
      <c r="XQ85" s="69"/>
      <c r="XR85" s="69"/>
      <c r="XS85" s="69"/>
      <c r="XT85" s="69"/>
      <c r="XU85" s="69"/>
      <c r="XV85" s="69"/>
      <c r="XW85" s="69"/>
      <c r="XX85" s="69"/>
      <c r="XY85" s="69"/>
      <c r="XZ85" s="69"/>
      <c r="YA85" s="69"/>
      <c r="YB85" s="69"/>
      <c r="YC85" s="69"/>
      <c r="YD85" s="69"/>
      <c r="YE85" s="69"/>
      <c r="YF85" s="69"/>
      <c r="YG85" s="69"/>
      <c r="YH85" s="69"/>
      <c r="YI85" s="69"/>
      <c r="YJ85" s="69"/>
      <c r="YK85" s="69"/>
      <c r="YL85" s="69"/>
      <c r="YM85" s="69"/>
      <c r="YN85" s="69"/>
      <c r="YO85" s="69"/>
      <c r="YP85" s="69"/>
      <c r="YQ85" s="69"/>
      <c r="YR85" s="69"/>
      <c r="YS85" s="69"/>
      <c r="YT85" s="69"/>
      <c r="YU85" s="69"/>
      <c r="YV85" s="69"/>
      <c r="YW85" s="69"/>
      <c r="YX85" s="69"/>
      <c r="YY85" s="69"/>
      <c r="YZ85" s="69"/>
      <c r="ZA85" s="69"/>
      <c r="ZB85" s="69"/>
      <c r="ZC85" s="69"/>
      <c r="ZD85" s="69"/>
      <c r="ZE85" s="69"/>
      <c r="ZF85" s="69"/>
      <c r="ZG85" s="69"/>
      <c r="ZH85" s="69"/>
      <c r="ZI85" s="69"/>
      <c r="ZJ85" s="69"/>
      <c r="ZK85" s="69"/>
      <c r="ZL85" s="69"/>
      <c r="ZM85" s="69"/>
      <c r="ZN85" s="69"/>
      <c r="ZO85" s="69"/>
      <c r="ZP85" s="69"/>
      <c r="ZQ85" s="69"/>
      <c r="ZR85" s="69"/>
      <c r="ZS85" s="69"/>
      <c r="ZT85" s="69"/>
      <c r="ZU85" s="69"/>
      <c r="ZV85" s="69"/>
      <c r="ZW85" s="69"/>
      <c r="ZX85" s="69"/>
      <c r="ZY85" s="69"/>
      <c r="ZZ85" s="69"/>
      <c r="AAA85" s="69"/>
      <c r="AAB85" s="69"/>
      <c r="AAC85" s="69"/>
      <c r="AAD85" s="69"/>
      <c r="AAE85" s="69"/>
      <c r="AAF85" s="69"/>
      <c r="AAG85" s="69"/>
      <c r="AAH85" s="69"/>
      <c r="AAI85" s="69"/>
      <c r="AAJ85" s="69"/>
      <c r="AAK85" s="69"/>
      <c r="AAL85" s="69"/>
      <c r="AAM85" s="69"/>
      <c r="AAN85" s="69"/>
      <c r="AAO85" s="69"/>
      <c r="AAP85" s="69"/>
      <c r="AAQ85" s="69"/>
      <c r="AAR85" s="69"/>
      <c r="AAS85" s="69"/>
      <c r="AAT85" s="69"/>
      <c r="AAU85" s="69"/>
      <c r="AAV85" s="69"/>
      <c r="AAW85" s="69"/>
      <c r="AAX85" s="69"/>
      <c r="AAY85" s="69"/>
      <c r="AAZ85" s="69"/>
      <c r="ABA85" s="69"/>
      <c r="ABB85" s="69"/>
      <c r="ABC85" s="69"/>
      <c r="ABD85" s="69"/>
      <c r="ABE85" s="69"/>
      <c r="ABF85" s="69"/>
      <c r="ABG85" s="69"/>
      <c r="ABH85" s="69"/>
      <c r="ABI85" s="69"/>
      <c r="ABJ85" s="69"/>
      <c r="ABK85" s="69"/>
      <c r="ABL85" s="69"/>
      <c r="ABM85" s="69"/>
      <c r="ABN85" s="69"/>
      <c r="ABO85" s="69"/>
      <c r="ABP85" s="69"/>
      <c r="ABQ85" s="69"/>
      <c r="ABR85" s="69"/>
      <c r="ABS85" s="69"/>
      <c r="ABT85" s="69"/>
      <c r="ABU85" s="69"/>
      <c r="ABV85" s="69"/>
      <c r="ABW85" s="69"/>
      <c r="ABX85" s="69"/>
      <c r="ABY85" s="69"/>
      <c r="ABZ85" s="69"/>
      <c r="ACA85" s="69"/>
      <c r="ACB85" s="69"/>
      <c r="ACC85" s="69"/>
      <c r="ACD85" s="69"/>
      <c r="ACE85" s="69"/>
      <c r="ACF85" s="69"/>
      <c r="ACG85" s="69"/>
      <c r="ACH85" s="69"/>
      <c r="ACI85" s="69"/>
      <c r="ACJ85" s="69"/>
      <c r="ACK85" s="69"/>
      <c r="ACL85" s="69"/>
      <c r="ACM85" s="69"/>
      <c r="ACN85" s="69"/>
      <c r="ACO85" s="69"/>
      <c r="ACP85" s="69"/>
      <c r="ACQ85" s="69"/>
      <c r="ACR85" s="69"/>
      <c r="ACS85" s="69"/>
      <c r="ACT85" s="69"/>
      <c r="ACU85" s="69"/>
      <c r="ACV85" s="69"/>
      <c r="ACW85" s="69"/>
      <c r="ACX85" s="69"/>
      <c r="ACY85" s="69"/>
      <c r="ACZ85" s="69"/>
      <c r="ADA85" s="69"/>
      <c r="ADB85" s="69"/>
      <c r="ADC85" s="69"/>
      <c r="ADD85" s="69"/>
      <c r="ADE85" s="69"/>
      <c r="ADF85" s="69"/>
      <c r="ADG85" s="69"/>
      <c r="ADH85" s="69"/>
      <c r="ADI85" s="69"/>
      <c r="ADJ85" s="69"/>
      <c r="ADK85" s="69"/>
      <c r="ADL85" s="69"/>
      <c r="ADM85" s="69"/>
      <c r="ADN85" s="69"/>
      <c r="ADO85" s="69"/>
      <c r="ADP85" s="69"/>
      <c r="ADQ85" s="69"/>
      <c r="ADR85" s="69"/>
      <c r="ADS85" s="69"/>
      <c r="ADT85" s="69"/>
      <c r="ADU85" s="69"/>
      <c r="ADV85" s="69"/>
      <c r="ADW85" s="69"/>
      <c r="ADX85" s="69"/>
      <c r="ADY85" s="69"/>
      <c r="ADZ85" s="69"/>
      <c r="AEA85" s="69"/>
      <c r="AEB85" s="69"/>
      <c r="AEC85" s="69"/>
      <c r="AED85" s="69"/>
      <c r="AEE85" s="69"/>
      <c r="AEF85" s="69"/>
      <c r="AEG85" s="69"/>
      <c r="AEH85" s="69"/>
      <c r="AEI85" s="69"/>
      <c r="AEJ85" s="69"/>
      <c r="AEK85" s="69"/>
      <c r="AEL85" s="69"/>
      <c r="AEM85" s="69"/>
      <c r="AEN85" s="69"/>
      <c r="AEO85" s="69"/>
      <c r="AEP85" s="69"/>
      <c r="AEQ85" s="69"/>
      <c r="AER85" s="69"/>
      <c r="AES85" s="69"/>
      <c r="AET85" s="69"/>
      <c r="AEU85" s="69"/>
      <c r="AEV85" s="69"/>
      <c r="AEW85" s="69"/>
      <c r="AEX85" s="69"/>
      <c r="AEY85" s="69"/>
      <c r="AEZ85" s="69"/>
      <c r="AFA85" s="69"/>
      <c r="AFB85" s="69"/>
      <c r="AFC85" s="69"/>
      <c r="AFD85" s="69"/>
      <c r="AFE85" s="69"/>
      <c r="AFF85" s="69"/>
      <c r="AFG85" s="69"/>
      <c r="AFH85" s="69"/>
      <c r="AFI85" s="69"/>
      <c r="AFJ85" s="69"/>
      <c r="AFK85" s="69"/>
      <c r="AFL85" s="69"/>
      <c r="AFM85" s="69"/>
      <c r="AFN85" s="69"/>
      <c r="AFO85" s="69"/>
      <c r="AFP85" s="69"/>
      <c r="AFQ85" s="69"/>
      <c r="AFR85" s="69"/>
      <c r="AFS85" s="69"/>
      <c r="AFT85" s="69"/>
      <c r="AFU85" s="69"/>
      <c r="AFV85" s="69"/>
      <c r="AFW85" s="69"/>
      <c r="AFX85" s="69"/>
      <c r="AFY85" s="69"/>
      <c r="AFZ85" s="69"/>
      <c r="AGA85" s="69"/>
      <c r="AGB85" s="69"/>
      <c r="AGC85" s="69"/>
      <c r="AGD85" s="69"/>
      <c r="AGE85" s="69"/>
      <c r="AGF85" s="69"/>
      <c r="AGG85" s="69"/>
      <c r="AGH85" s="69"/>
      <c r="AGI85" s="69"/>
      <c r="AGJ85" s="69"/>
      <c r="AGK85" s="69"/>
      <c r="AGL85" s="69"/>
      <c r="AGM85" s="69"/>
      <c r="AGN85" s="69"/>
      <c r="AGO85" s="69"/>
      <c r="AGP85" s="69"/>
      <c r="AGQ85" s="69"/>
      <c r="AGR85" s="69"/>
      <c r="AGS85" s="69"/>
      <c r="AGT85" s="69"/>
      <c r="AGU85" s="69"/>
      <c r="AGV85" s="69"/>
      <c r="AGW85" s="69"/>
      <c r="AGX85" s="69"/>
      <c r="AGY85" s="69"/>
      <c r="AGZ85" s="69"/>
      <c r="AHA85" s="69"/>
      <c r="AHB85" s="69"/>
      <c r="AHC85" s="69"/>
      <c r="AHD85" s="69"/>
      <c r="AHE85" s="69"/>
      <c r="AHF85" s="69"/>
      <c r="AHG85" s="69"/>
      <c r="AHH85" s="69"/>
      <c r="AHI85" s="69"/>
      <c r="AHJ85" s="69"/>
      <c r="AHK85" s="69"/>
      <c r="AHL85" s="69"/>
      <c r="AHM85" s="69"/>
      <c r="AHN85" s="69"/>
      <c r="AHO85" s="69"/>
      <c r="AHP85" s="69"/>
      <c r="AHQ85" s="69"/>
      <c r="AHR85" s="69"/>
      <c r="AHS85" s="69"/>
      <c r="AHT85" s="69"/>
      <c r="AHU85" s="69"/>
      <c r="AHV85" s="69"/>
      <c r="AHW85" s="69"/>
      <c r="AHX85" s="69"/>
      <c r="AHY85" s="69"/>
      <c r="AHZ85" s="69"/>
      <c r="AIA85" s="69"/>
      <c r="AIB85" s="69"/>
      <c r="AIC85" s="69"/>
      <c r="AID85" s="69"/>
      <c r="AIE85" s="69"/>
      <c r="AIF85" s="69"/>
      <c r="AIG85" s="69"/>
      <c r="AIH85" s="69"/>
      <c r="AII85" s="69"/>
      <c r="AIJ85" s="69"/>
      <c r="AIK85" s="69"/>
      <c r="AIL85" s="69"/>
      <c r="AIM85" s="69"/>
      <c r="AIN85" s="69"/>
      <c r="AIO85" s="69"/>
      <c r="AIP85" s="69"/>
      <c r="AIQ85" s="69"/>
      <c r="AIR85" s="69"/>
      <c r="AIS85" s="69"/>
      <c r="AIT85" s="69"/>
      <c r="AIU85" s="69"/>
      <c r="AIV85" s="69"/>
      <c r="AIW85" s="69"/>
      <c r="AIX85" s="69"/>
      <c r="AIY85" s="69"/>
      <c r="AIZ85" s="69"/>
      <c r="AJA85" s="69"/>
      <c r="AJB85" s="69"/>
      <c r="AJC85" s="69"/>
      <c r="AJD85" s="69"/>
      <c r="AJE85" s="69"/>
      <c r="AJF85" s="69"/>
      <c r="AJG85" s="69"/>
      <c r="AJH85" s="69"/>
      <c r="AJI85" s="69"/>
      <c r="AJJ85" s="69"/>
      <c r="AJK85" s="69"/>
      <c r="AJL85" s="69"/>
      <c r="AJM85" s="69"/>
      <c r="AJN85" s="69"/>
      <c r="AJO85" s="69"/>
      <c r="AJP85" s="69"/>
      <c r="AJQ85" s="69"/>
      <c r="AJR85" s="69"/>
      <c r="AJS85" s="69"/>
      <c r="AJT85" s="69"/>
      <c r="AJU85" s="69"/>
      <c r="AJV85" s="69"/>
      <c r="AJW85" s="69"/>
      <c r="AJX85" s="69"/>
      <c r="AJY85" s="69"/>
      <c r="AJZ85" s="69"/>
      <c r="AKA85" s="69"/>
      <c r="AKB85" s="69"/>
      <c r="AKC85" s="69"/>
      <c r="AKD85" s="69"/>
      <c r="AKE85" s="69"/>
      <c r="AKF85" s="69"/>
      <c r="AKG85" s="69"/>
      <c r="AKH85" s="69"/>
      <c r="AKI85" s="69"/>
      <c r="AKJ85" s="69"/>
      <c r="AKK85" s="69"/>
      <c r="AKL85" s="69"/>
      <c r="AKM85" s="69"/>
      <c r="AKN85" s="69"/>
      <c r="AKO85" s="69"/>
      <c r="AKP85" s="69"/>
      <c r="AKQ85" s="69"/>
      <c r="AKR85" s="69"/>
      <c r="AKS85" s="69"/>
      <c r="AKT85" s="69"/>
      <c r="AKU85" s="69"/>
      <c r="AKV85" s="69"/>
      <c r="AKW85" s="69"/>
      <c r="AKX85" s="69"/>
      <c r="AKY85" s="69"/>
      <c r="AKZ85" s="69"/>
      <c r="ALA85" s="69"/>
      <c r="ALB85" s="69"/>
      <c r="ALC85" s="69"/>
      <c r="ALD85" s="69"/>
    </row>
    <row r="86" spans="1:992" s="15" customFormat="1" ht="62.25" customHeight="1" x14ac:dyDescent="0.25">
      <c r="A86" s="16" t="str">
        <f>IF(ISBLANK(B86),"",IF(ISNA(MATCH(B86,#REF!,0)),"?","+"))</f>
        <v>+</v>
      </c>
      <c r="B86" s="220">
        <v>4</v>
      </c>
      <c r="C86" s="252" t="s">
        <v>380</v>
      </c>
      <c r="D86" s="201"/>
      <c r="E86" s="201">
        <v>16</v>
      </c>
      <c r="F86" s="201"/>
      <c r="G86" s="201">
        <v>16</v>
      </c>
      <c r="H86" s="201"/>
      <c r="I86" s="201"/>
      <c r="J86" s="201">
        <v>4</v>
      </c>
      <c r="K86" s="202" t="e">
        <f>IF(AND(NOT(ISBLANK(#REF!)),OR(ISNA(MATCH(#REF!,#REF!,0)),#REF!="Podst")),"Podst?",IF(AND(NOT(ISBLANK(#REF!)),OR(ISNA(MATCH(#REF!,#REF!,0)),#REF!="Kier")),"Kier?",IF(AND(NOT(ISBLANK(#REF!)),OR(ISNA(MATCH(#REF!,#REF!,0)),#REF!="Inne")),"Inne?",SUM(E86:I86))))</f>
        <v>#REF!</v>
      </c>
      <c r="L86" s="203" t="s">
        <v>45</v>
      </c>
      <c r="M86" s="203"/>
      <c r="N86" s="203" t="s">
        <v>78</v>
      </c>
      <c r="O86" s="203" t="s">
        <v>79</v>
      </c>
      <c r="P86" s="204" t="str">
        <f>IF(AND(ISNA(MATCH($B86,#REF!,0)),ISNA(MATCH($B86,#REF!,0))),"","*")</f>
        <v>*</v>
      </c>
      <c r="Q86" s="203">
        <f>Q85</f>
        <v>0</v>
      </c>
      <c r="R86" s="203" t="s">
        <v>361</v>
      </c>
      <c r="S86" s="216" t="s">
        <v>362</v>
      </c>
      <c r="T86" s="203" t="s">
        <v>154</v>
      </c>
      <c r="U86" s="70"/>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c r="BN86" s="69"/>
      <c r="BO86" s="69"/>
      <c r="BP86" s="69"/>
      <c r="BQ86" s="69"/>
      <c r="BR86" s="69"/>
      <c r="BS86" s="69"/>
      <c r="BT86" s="69"/>
      <c r="BU86" s="69"/>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c r="EN86" s="69"/>
      <c r="EO86" s="69"/>
      <c r="EP86" s="69"/>
      <c r="EQ86" s="69"/>
      <c r="ER86" s="69"/>
      <c r="ES86" s="69"/>
      <c r="ET86" s="69"/>
      <c r="EU86" s="69"/>
      <c r="EV86" s="69"/>
      <c r="EW86" s="69"/>
      <c r="EX86" s="69"/>
      <c r="EY86" s="69"/>
      <c r="EZ86" s="69"/>
      <c r="FA86" s="69"/>
      <c r="FB86" s="69"/>
      <c r="FC86" s="69"/>
      <c r="FD86" s="69"/>
      <c r="FE86" s="69"/>
      <c r="FF86" s="69"/>
      <c r="FG86" s="69"/>
      <c r="FH86" s="69"/>
      <c r="FI86" s="69"/>
      <c r="FJ86" s="69"/>
      <c r="FK86" s="69"/>
      <c r="FL86" s="69"/>
      <c r="FM86" s="69"/>
      <c r="FN86" s="69"/>
      <c r="FO86" s="69"/>
      <c r="FP86" s="69"/>
      <c r="FQ86" s="69"/>
      <c r="FR86" s="69"/>
      <c r="FS86" s="69"/>
      <c r="FT86" s="69"/>
      <c r="FU86" s="69"/>
      <c r="FV86" s="69"/>
      <c r="FW86" s="69"/>
      <c r="FX86" s="69"/>
      <c r="FY86" s="69"/>
      <c r="FZ86" s="69"/>
      <c r="GA86" s="69"/>
      <c r="GB86" s="69"/>
      <c r="GC86" s="69"/>
      <c r="GD86" s="69"/>
      <c r="GE86" s="69"/>
      <c r="GF86" s="69"/>
      <c r="GG86" s="69"/>
      <c r="GH86" s="69"/>
      <c r="GI86" s="69"/>
      <c r="GJ86" s="69"/>
      <c r="GK86" s="69"/>
      <c r="GL86" s="69"/>
      <c r="GM86" s="69"/>
      <c r="GN86" s="69"/>
      <c r="GO86" s="69"/>
      <c r="GP86" s="69"/>
      <c r="GQ86" s="69"/>
      <c r="GR86" s="69"/>
      <c r="GS86" s="69"/>
      <c r="GT86" s="69"/>
      <c r="GU86" s="69"/>
      <c r="GV86" s="69"/>
      <c r="GW86" s="69"/>
      <c r="GX86" s="69"/>
      <c r="GY86" s="69"/>
      <c r="GZ86" s="69"/>
      <c r="HA86" s="69"/>
      <c r="HB86" s="69"/>
      <c r="HC86" s="69"/>
      <c r="HD86" s="69"/>
      <c r="HE86" s="69"/>
      <c r="HF86" s="69"/>
      <c r="HG86" s="69"/>
      <c r="HH86" s="69"/>
      <c r="HI86" s="69"/>
      <c r="HJ86" s="69"/>
      <c r="HK86" s="69"/>
      <c r="HL86" s="69"/>
      <c r="HM86" s="69"/>
      <c r="HN86" s="69"/>
      <c r="HO86" s="69"/>
      <c r="HP86" s="69"/>
      <c r="HQ86" s="69"/>
      <c r="HR86" s="69"/>
      <c r="HS86" s="69"/>
      <c r="HT86" s="69"/>
      <c r="HU86" s="69"/>
      <c r="HV86" s="69"/>
      <c r="HW86" s="69"/>
      <c r="HX86" s="69"/>
      <c r="HY86" s="69"/>
      <c r="HZ86" s="69"/>
      <c r="IA86" s="69"/>
      <c r="IB86" s="69"/>
      <c r="IC86" s="69"/>
      <c r="ID86" s="69"/>
      <c r="IE86" s="69"/>
      <c r="IF86" s="69"/>
      <c r="IG86" s="69"/>
      <c r="IH86" s="69"/>
      <c r="II86" s="69"/>
      <c r="IJ86" s="69"/>
      <c r="IK86" s="69"/>
      <c r="IL86" s="69"/>
      <c r="IM86" s="69"/>
      <c r="IN86" s="69"/>
      <c r="IO86" s="69"/>
      <c r="IP86" s="69"/>
      <c r="IQ86" s="69"/>
      <c r="IR86" s="69"/>
      <c r="IS86" s="69"/>
      <c r="IT86" s="69"/>
      <c r="IU86" s="69"/>
      <c r="IV86" s="69"/>
      <c r="IW86" s="69"/>
      <c r="IX86" s="69"/>
      <c r="IY86" s="69"/>
      <c r="IZ86" s="69"/>
      <c r="JA86" s="69"/>
      <c r="JB86" s="69"/>
      <c r="JC86" s="69"/>
      <c r="JD86" s="69"/>
      <c r="JE86" s="69"/>
      <c r="JF86" s="69"/>
      <c r="JG86" s="69"/>
      <c r="JH86" s="69"/>
      <c r="JI86" s="69"/>
      <c r="JJ86" s="69"/>
      <c r="JK86" s="69"/>
      <c r="JL86" s="69"/>
      <c r="JM86" s="69"/>
      <c r="JN86" s="69"/>
      <c r="JO86" s="69"/>
      <c r="JP86" s="69"/>
      <c r="JQ86" s="69"/>
      <c r="JR86" s="69"/>
      <c r="JS86" s="69"/>
      <c r="JT86" s="69"/>
      <c r="JU86" s="69"/>
      <c r="JV86" s="69"/>
      <c r="JW86" s="69"/>
      <c r="JX86" s="69"/>
      <c r="JY86" s="69"/>
      <c r="JZ86" s="69"/>
      <c r="KA86" s="69"/>
      <c r="KB86" s="69"/>
      <c r="KC86" s="69"/>
      <c r="KD86" s="69"/>
      <c r="KE86" s="69"/>
      <c r="KF86" s="69"/>
      <c r="KG86" s="69"/>
      <c r="KH86" s="69"/>
      <c r="KI86" s="69"/>
      <c r="KJ86" s="69"/>
      <c r="KK86" s="69"/>
      <c r="KL86" s="69"/>
      <c r="KM86" s="69"/>
      <c r="KN86" s="69"/>
      <c r="KO86" s="69"/>
      <c r="KP86" s="69"/>
      <c r="KQ86" s="69"/>
      <c r="KR86" s="69"/>
      <c r="KS86" s="69"/>
      <c r="KT86" s="69"/>
      <c r="KU86" s="69"/>
      <c r="KV86" s="69"/>
      <c r="KW86" s="69"/>
      <c r="KX86" s="69"/>
      <c r="KY86" s="69"/>
      <c r="KZ86" s="69"/>
      <c r="LA86" s="69"/>
      <c r="LB86" s="69"/>
      <c r="LC86" s="69"/>
      <c r="LD86" s="69"/>
      <c r="LE86" s="69"/>
      <c r="LF86" s="69"/>
      <c r="LG86" s="69"/>
      <c r="LH86" s="69"/>
      <c r="LI86" s="69"/>
      <c r="LJ86" s="69"/>
      <c r="LK86" s="69"/>
      <c r="LL86" s="69"/>
      <c r="LM86" s="69"/>
      <c r="LN86" s="69"/>
      <c r="LO86" s="69"/>
      <c r="LP86" s="69"/>
      <c r="LQ86" s="69"/>
      <c r="LR86" s="69"/>
      <c r="LS86" s="69"/>
      <c r="LT86" s="69"/>
      <c r="LU86" s="69"/>
      <c r="LV86" s="69"/>
      <c r="LW86" s="69"/>
      <c r="LX86" s="69"/>
      <c r="LY86" s="69"/>
      <c r="LZ86" s="69"/>
      <c r="MA86" s="69"/>
      <c r="MB86" s="69"/>
      <c r="MC86" s="69"/>
      <c r="MD86" s="69"/>
      <c r="ME86" s="69"/>
      <c r="MF86" s="69"/>
      <c r="MG86" s="69"/>
      <c r="MH86" s="69"/>
      <c r="MI86" s="69"/>
      <c r="MJ86" s="69"/>
      <c r="MK86" s="69"/>
      <c r="ML86" s="69"/>
      <c r="MM86" s="69"/>
      <c r="MN86" s="69"/>
      <c r="MO86" s="69"/>
      <c r="MP86" s="69"/>
      <c r="MQ86" s="69"/>
      <c r="MR86" s="69"/>
      <c r="MS86" s="69"/>
      <c r="MT86" s="69"/>
      <c r="MU86" s="69"/>
      <c r="MV86" s="69"/>
      <c r="MW86" s="69"/>
      <c r="MX86" s="69"/>
      <c r="MY86" s="69"/>
      <c r="MZ86" s="69"/>
      <c r="NA86" s="69"/>
      <c r="NB86" s="69"/>
      <c r="NC86" s="69"/>
      <c r="ND86" s="69"/>
      <c r="NE86" s="69"/>
      <c r="NF86" s="69"/>
      <c r="NG86" s="69"/>
      <c r="NH86" s="69"/>
      <c r="NI86" s="69"/>
      <c r="NJ86" s="69"/>
      <c r="NK86" s="69"/>
      <c r="NL86" s="69"/>
      <c r="NM86" s="69"/>
      <c r="NN86" s="69"/>
      <c r="NO86" s="69"/>
      <c r="NP86" s="69"/>
      <c r="NQ86" s="69"/>
      <c r="NR86" s="69"/>
      <c r="NS86" s="69"/>
      <c r="NT86" s="69"/>
      <c r="NU86" s="69"/>
      <c r="NV86" s="69"/>
      <c r="NW86" s="69"/>
      <c r="NX86" s="69"/>
      <c r="NY86" s="69"/>
      <c r="NZ86" s="69"/>
      <c r="OA86" s="69"/>
      <c r="OB86" s="69"/>
      <c r="OC86" s="69"/>
      <c r="OD86" s="69"/>
      <c r="OE86" s="69"/>
      <c r="OF86" s="69"/>
      <c r="OG86" s="69"/>
      <c r="OH86" s="69"/>
      <c r="OI86" s="69"/>
      <c r="OJ86" s="69"/>
      <c r="OK86" s="69"/>
      <c r="OL86" s="69"/>
      <c r="OM86" s="69"/>
      <c r="ON86" s="69"/>
      <c r="OO86" s="69"/>
      <c r="OP86" s="69"/>
      <c r="OQ86" s="69"/>
      <c r="OR86" s="69"/>
      <c r="OS86" s="69"/>
      <c r="OT86" s="69"/>
      <c r="OU86" s="69"/>
      <c r="OV86" s="69"/>
      <c r="OW86" s="69"/>
      <c r="OX86" s="69"/>
      <c r="OY86" s="69"/>
      <c r="OZ86" s="69"/>
      <c r="PA86" s="69"/>
      <c r="PB86" s="69"/>
      <c r="PC86" s="69"/>
      <c r="PD86" s="69"/>
      <c r="PE86" s="69"/>
      <c r="PF86" s="69"/>
      <c r="PG86" s="69"/>
      <c r="PH86" s="69"/>
      <c r="PI86" s="69"/>
      <c r="PJ86" s="69"/>
      <c r="PK86" s="69"/>
      <c r="PL86" s="69"/>
      <c r="PM86" s="69"/>
      <c r="PN86" s="69"/>
      <c r="PO86" s="69"/>
      <c r="PP86" s="69"/>
      <c r="PQ86" s="69"/>
      <c r="PR86" s="69"/>
      <c r="PS86" s="69"/>
      <c r="PT86" s="69"/>
      <c r="PU86" s="69"/>
      <c r="PV86" s="69"/>
      <c r="PW86" s="69"/>
      <c r="PX86" s="69"/>
      <c r="PY86" s="69"/>
      <c r="PZ86" s="69"/>
      <c r="QA86" s="69"/>
      <c r="QB86" s="69"/>
      <c r="QC86" s="69"/>
      <c r="QD86" s="69"/>
      <c r="QE86" s="69"/>
      <c r="QF86" s="69"/>
      <c r="QG86" s="69"/>
      <c r="QH86" s="69"/>
      <c r="QI86" s="69"/>
      <c r="QJ86" s="69"/>
      <c r="QK86" s="69"/>
      <c r="QL86" s="69"/>
      <c r="QM86" s="69"/>
      <c r="QN86" s="69"/>
      <c r="QO86" s="69"/>
      <c r="QP86" s="69"/>
      <c r="QQ86" s="69"/>
      <c r="QR86" s="69"/>
      <c r="QS86" s="69"/>
      <c r="QT86" s="69"/>
      <c r="QU86" s="69"/>
      <c r="QV86" s="69"/>
      <c r="QW86" s="69"/>
      <c r="QX86" s="69"/>
      <c r="QY86" s="69"/>
      <c r="QZ86" s="69"/>
      <c r="RA86" s="69"/>
      <c r="RB86" s="69"/>
      <c r="RC86" s="69"/>
      <c r="RD86" s="69"/>
      <c r="RE86" s="69"/>
      <c r="RF86" s="69"/>
      <c r="RG86" s="69"/>
      <c r="RH86" s="69"/>
      <c r="RI86" s="69"/>
      <c r="RJ86" s="69"/>
      <c r="RK86" s="69"/>
      <c r="RL86" s="69"/>
      <c r="RM86" s="69"/>
      <c r="RN86" s="69"/>
      <c r="RO86" s="69"/>
      <c r="RP86" s="69"/>
      <c r="RQ86" s="69"/>
      <c r="RR86" s="69"/>
      <c r="RS86" s="69"/>
      <c r="RT86" s="69"/>
      <c r="RU86" s="69"/>
      <c r="RV86" s="69"/>
      <c r="RW86" s="69"/>
      <c r="RX86" s="69"/>
      <c r="RY86" s="69"/>
      <c r="RZ86" s="69"/>
      <c r="SA86" s="69"/>
      <c r="SB86" s="69"/>
      <c r="SC86" s="69"/>
      <c r="SD86" s="69"/>
      <c r="SE86" s="69"/>
      <c r="SF86" s="69"/>
      <c r="SG86" s="69"/>
      <c r="SH86" s="69"/>
      <c r="SI86" s="69"/>
      <c r="SJ86" s="69"/>
      <c r="SK86" s="69"/>
      <c r="SL86" s="69"/>
      <c r="SM86" s="69"/>
      <c r="SN86" s="69"/>
      <c r="SO86" s="69"/>
      <c r="SP86" s="69"/>
      <c r="SQ86" s="69"/>
      <c r="SR86" s="69"/>
      <c r="SS86" s="69"/>
      <c r="ST86" s="69"/>
      <c r="SU86" s="69"/>
      <c r="SV86" s="69"/>
      <c r="SW86" s="69"/>
      <c r="SX86" s="69"/>
      <c r="SY86" s="69"/>
      <c r="SZ86" s="69"/>
      <c r="TA86" s="69"/>
      <c r="TB86" s="69"/>
      <c r="TC86" s="69"/>
      <c r="TD86" s="69"/>
      <c r="TE86" s="69"/>
      <c r="TF86" s="69"/>
      <c r="TG86" s="69"/>
      <c r="TH86" s="69"/>
      <c r="TI86" s="69"/>
      <c r="TJ86" s="69"/>
      <c r="TK86" s="69"/>
      <c r="TL86" s="69"/>
      <c r="TM86" s="69"/>
      <c r="TN86" s="69"/>
      <c r="TO86" s="69"/>
      <c r="TP86" s="69"/>
      <c r="TQ86" s="69"/>
      <c r="TR86" s="69"/>
      <c r="TS86" s="69"/>
      <c r="TT86" s="69"/>
      <c r="TU86" s="69"/>
      <c r="TV86" s="69"/>
      <c r="TW86" s="69"/>
      <c r="TX86" s="69"/>
      <c r="TY86" s="69"/>
      <c r="TZ86" s="69"/>
      <c r="UA86" s="69"/>
      <c r="UB86" s="69"/>
      <c r="UC86" s="69"/>
      <c r="UD86" s="69"/>
      <c r="UE86" s="69"/>
      <c r="UF86" s="69"/>
      <c r="UG86" s="69"/>
      <c r="UH86" s="69"/>
      <c r="UI86" s="69"/>
      <c r="UJ86" s="69"/>
      <c r="UK86" s="69"/>
      <c r="UL86" s="69"/>
      <c r="UM86" s="69"/>
      <c r="UN86" s="69"/>
      <c r="UO86" s="69"/>
      <c r="UP86" s="69"/>
      <c r="UQ86" s="69"/>
      <c r="UR86" s="69"/>
      <c r="US86" s="69"/>
      <c r="UT86" s="69"/>
      <c r="UU86" s="69"/>
      <c r="UV86" s="69"/>
      <c r="UW86" s="69"/>
      <c r="UX86" s="69"/>
      <c r="UY86" s="69"/>
      <c r="UZ86" s="69"/>
      <c r="VA86" s="69"/>
      <c r="VB86" s="69"/>
      <c r="VC86" s="69"/>
      <c r="VD86" s="69"/>
      <c r="VE86" s="69"/>
      <c r="VF86" s="69"/>
      <c r="VG86" s="69"/>
      <c r="VH86" s="69"/>
      <c r="VI86" s="69"/>
      <c r="VJ86" s="69"/>
      <c r="VK86" s="69"/>
      <c r="VL86" s="69"/>
      <c r="VM86" s="69"/>
      <c r="VN86" s="69"/>
      <c r="VO86" s="69"/>
      <c r="VP86" s="69"/>
      <c r="VQ86" s="69"/>
      <c r="VR86" s="69"/>
      <c r="VS86" s="69"/>
      <c r="VT86" s="69"/>
      <c r="VU86" s="69"/>
      <c r="VV86" s="69"/>
      <c r="VW86" s="69"/>
      <c r="VX86" s="69"/>
      <c r="VY86" s="69"/>
      <c r="VZ86" s="69"/>
      <c r="WA86" s="69"/>
      <c r="WB86" s="69"/>
      <c r="WC86" s="69"/>
      <c r="WD86" s="69"/>
      <c r="WE86" s="69"/>
      <c r="WF86" s="69"/>
      <c r="WG86" s="69"/>
      <c r="WH86" s="69"/>
      <c r="WI86" s="69"/>
      <c r="WJ86" s="69"/>
      <c r="WK86" s="69"/>
      <c r="WL86" s="69"/>
      <c r="WM86" s="69"/>
      <c r="WN86" s="69"/>
      <c r="WO86" s="69"/>
      <c r="WP86" s="69"/>
      <c r="WQ86" s="69"/>
      <c r="WR86" s="69"/>
      <c r="WS86" s="69"/>
      <c r="WT86" s="69"/>
      <c r="WU86" s="69"/>
      <c r="WV86" s="69"/>
      <c r="WW86" s="69"/>
      <c r="WX86" s="69"/>
      <c r="WY86" s="69"/>
      <c r="WZ86" s="69"/>
      <c r="XA86" s="69"/>
      <c r="XB86" s="69"/>
      <c r="XC86" s="69"/>
      <c r="XD86" s="69"/>
      <c r="XE86" s="69"/>
      <c r="XF86" s="69"/>
      <c r="XG86" s="69"/>
      <c r="XH86" s="69"/>
      <c r="XI86" s="69"/>
      <c r="XJ86" s="69"/>
      <c r="XK86" s="69"/>
      <c r="XL86" s="69"/>
      <c r="XM86" s="69"/>
      <c r="XN86" s="69"/>
      <c r="XO86" s="69"/>
      <c r="XP86" s="69"/>
      <c r="XQ86" s="69"/>
      <c r="XR86" s="69"/>
      <c r="XS86" s="69"/>
      <c r="XT86" s="69"/>
      <c r="XU86" s="69"/>
      <c r="XV86" s="69"/>
      <c r="XW86" s="69"/>
      <c r="XX86" s="69"/>
      <c r="XY86" s="69"/>
      <c r="XZ86" s="69"/>
      <c r="YA86" s="69"/>
      <c r="YB86" s="69"/>
      <c r="YC86" s="69"/>
      <c r="YD86" s="69"/>
      <c r="YE86" s="69"/>
      <c r="YF86" s="69"/>
      <c r="YG86" s="69"/>
      <c r="YH86" s="69"/>
      <c r="YI86" s="69"/>
      <c r="YJ86" s="69"/>
      <c r="YK86" s="69"/>
      <c r="YL86" s="69"/>
      <c r="YM86" s="69"/>
      <c r="YN86" s="69"/>
      <c r="YO86" s="69"/>
      <c r="YP86" s="69"/>
      <c r="YQ86" s="69"/>
      <c r="YR86" s="69"/>
      <c r="YS86" s="69"/>
      <c r="YT86" s="69"/>
      <c r="YU86" s="69"/>
      <c r="YV86" s="69"/>
      <c r="YW86" s="69"/>
      <c r="YX86" s="69"/>
      <c r="YY86" s="69"/>
      <c r="YZ86" s="69"/>
      <c r="ZA86" s="69"/>
      <c r="ZB86" s="69"/>
      <c r="ZC86" s="69"/>
      <c r="ZD86" s="69"/>
      <c r="ZE86" s="69"/>
      <c r="ZF86" s="69"/>
      <c r="ZG86" s="69"/>
      <c r="ZH86" s="69"/>
      <c r="ZI86" s="69"/>
      <c r="ZJ86" s="69"/>
      <c r="ZK86" s="69"/>
      <c r="ZL86" s="69"/>
      <c r="ZM86" s="69"/>
      <c r="ZN86" s="69"/>
      <c r="ZO86" s="69"/>
      <c r="ZP86" s="69"/>
      <c r="ZQ86" s="69"/>
      <c r="ZR86" s="69"/>
      <c r="ZS86" s="69"/>
      <c r="ZT86" s="69"/>
      <c r="ZU86" s="69"/>
      <c r="ZV86" s="69"/>
      <c r="ZW86" s="69"/>
      <c r="ZX86" s="69"/>
      <c r="ZY86" s="69"/>
      <c r="ZZ86" s="69"/>
      <c r="AAA86" s="69"/>
      <c r="AAB86" s="69"/>
      <c r="AAC86" s="69"/>
      <c r="AAD86" s="69"/>
      <c r="AAE86" s="69"/>
      <c r="AAF86" s="69"/>
      <c r="AAG86" s="69"/>
      <c r="AAH86" s="69"/>
      <c r="AAI86" s="69"/>
      <c r="AAJ86" s="69"/>
      <c r="AAK86" s="69"/>
      <c r="AAL86" s="69"/>
      <c r="AAM86" s="69"/>
      <c r="AAN86" s="69"/>
      <c r="AAO86" s="69"/>
      <c r="AAP86" s="69"/>
      <c r="AAQ86" s="69"/>
      <c r="AAR86" s="69"/>
      <c r="AAS86" s="69"/>
      <c r="AAT86" s="69"/>
      <c r="AAU86" s="69"/>
      <c r="AAV86" s="69"/>
      <c r="AAW86" s="69"/>
      <c r="AAX86" s="69"/>
      <c r="AAY86" s="69"/>
      <c r="AAZ86" s="69"/>
      <c r="ABA86" s="69"/>
      <c r="ABB86" s="69"/>
      <c r="ABC86" s="69"/>
      <c r="ABD86" s="69"/>
      <c r="ABE86" s="69"/>
      <c r="ABF86" s="69"/>
      <c r="ABG86" s="69"/>
      <c r="ABH86" s="69"/>
      <c r="ABI86" s="69"/>
      <c r="ABJ86" s="69"/>
      <c r="ABK86" s="69"/>
      <c r="ABL86" s="69"/>
      <c r="ABM86" s="69"/>
      <c r="ABN86" s="69"/>
      <c r="ABO86" s="69"/>
      <c r="ABP86" s="69"/>
      <c r="ABQ86" s="69"/>
      <c r="ABR86" s="69"/>
      <c r="ABS86" s="69"/>
      <c r="ABT86" s="69"/>
      <c r="ABU86" s="69"/>
      <c r="ABV86" s="69"/>
      <c r="ABW86" s="69"/>
      <c r="ABX86" s="69"/>
      <c r="ABY86" s="69"/>
      <c r="ABZ86" s="69"/>
      <c r="ACA86" s="69"/>
      <c r="ACB86" s="69"/>
      <c r="ACC86" s="69"/>
      <c r="ACD86" s="69"/>
      <c r="ACE86" s="69"/>
      <c r="ACF86" s="69"/>
      <c r="ACG86" s="69"/>
      <c r="ACH86" s="69"/>
      <c r="ACI86" s="69"/>
      <c r="ACJ86" s="69"/>
      <c r="ACK86" s="69"/>
      <c r="ACL86" s="69"/>
      <c r="ACM86" s="69"/>
      <c r="ACN86" s="69"/>
      <c r="ACO86" s="69"/>
      <c r="ACP86" s="69"/>
      <c r="ACQ86" s="69"/>
      <c r="ACR86" s="69"/>
      <c r="ACS86" s="69"/>
      <c r="ACT86" s="69"/>
      <c r="ACU86" s="69"/>
      <c r="ACV86" s="69"/>
      <c r="ACW86" s="69"/>
      <c r="ACX86" s="69"/>
      <c r="ACY86" s="69"/>
      <c r="ACZ86" s="69"/>
      <c r="ADA86" s="69"/>
      <c r="ADB86" s="69"/>
      <c r="ADC86" s="69"/>
      <c r="ADD86" s="69"/>
      <c r="ADE86" s="69"/>
      <c r="ADF86" s="69"/>
      <c r="ADG86" s="69"/>
      <c r="ADH86" s="69"/>
      <c r="ADI86" s="69"/>
      <c r="ADJ86" s="69"/>
      <c r="ADK86" s="69"/>
      <c r="ADL86" s="69"/>
      <c r="ADM86" s="69"/>
      <c r="ADN86" s="69"/>
      <c r="ADO86" s="69"/>
      <c r="ADP86" s="69"/>
      <c r="ADQ86" s="69"/>
      <c r="ADR86" s="69"/>
      <c r="ADS86" s="69"/>
      <c r="ADT86" s="69"/>
      <c r="ADU86" s="69"/>
      <c r="ADV86" s="69"/>
      <c r="ADW86" s="69"/>
      <c r="ADX86" s="69"/>
      <c r="ADY86" s="69"/>
      <c r="ADZ86" s="69"/>
      <c r="AEA86" s="69"/>
      <c r="AEB86" s="69"/>
      <c r="AEC86" s="69"/>
      <c r="AED86" s="69"/>
      <c r="AEE86" s="69"/>
      <c r="AEF86" s="69"/>
      <c r="AEG86" s="69"/>
      <c r="AEH86" s="69"/>
      <c r="AEI86" s="69"/>
      <c r="AEJ86" s="69"/>
      <c r="AEK86" s="69"/>
      <c r="AEL86" s="69"/>
      <c r="AEM86" s="69"/>
      <c r="AEN86" s="69"/>
      <c r="AEO86" s="69"/>
      <c r="AEP86" s="69"/>
      <c r="AEQ86" s="69"/>
      <c r="AER86" s="69"/>
      <c r="AES86" s="69"/>
      <c r="AET86" s="69"/>
      <c r="AEU86" s="69"/>
      <c r="AEV86" s="69"/>
      <c r="AEW86" s="69"/>
      <c r="AEX86" s="69"/>
      <c r="AEY86" s="69"/>
      <c r="AEZ86" s="69"/>
      <c r="AFA86" s="69"/>
      <c r="AFB86" s="69"/>
      <c r="AFC86" s="69"/>
      <c r="AFD86" s="69"/>
      <c r="AFE86" s="69"/>
      <c r="AFF86" s="69"/>
      <c r="AFG86" s="69"/>
      <c r="AFH86" s="69"/>
      <c r="AFI86" s="69"/>
      <c r="AFJ86" s="69"/>
      <c r="AFK86" s="69"/>
      <c r="AFL86" s="69"/>
      <c r="AFM86" s="69"/>
      <c r="AFN86" s="69"/>
      <c r="AFO86" s="69"/>
      <c r="AFP86" s="69"/>
      <c r="AFQ86" s="69"/>
      <c r="AFR86" s="69"/>
      <c r="AFS86" s="69"/>
      <c r="AFT86" s="69"/>
      <c r="AFU86" s="69"/>
      <c r="AFV86" s="69"/>
      <c r="AFW86" s="69"/>
      <c r="AFX86" s="69"/>
      <c r="AFY86" s="69"/>
      <c r="AFZ86" s="69"/>
      <c r="AGA86" s="69"/>
      <c r="AGB86" s="69"/>
      <c r="AGC86" s="69"/>
      <c r="AGD86" s="69"/>
      <c r="AGE86" s="69"/>
      <c r="AGF86" s="69"/>
      <c r="AGG86" s="69"/>
      <c r="AGH86" s="69"/>
      <c r="AGI86" s="69"/>
      <c r="AGJ86" s="69"/>
      <c r="AGK86" s="69"/>
      <c r="AGL86" s="69"/>
      <c r="AGM86" s="69"/>
      <c r="AGN86" s="69"/>
      <c r="AGO86" s="69"/>
      <c r="AGP86" s="69"/>
      <c r="AGQ86" s="69"/>
      <c r="AGR86" s="69"/>
      <c r="AGS86" s="69"/>
      <c r="AGT86" s="69"/>
      <c r="AGU86" s="69"/>
      <c r="AGV86" s="69"/>
      <c r="AGW86" s="69"/>
      <c r="AGX86" s="69"/>
      <c r="AGY86" s="69"/>
      <c r="AGZ86" s="69"/>
      <c r="AHA86" s="69"/>
      <c r="AHB86" s="69"/>
      <c r="AHC86" s="69"/>
      <c r="AHD86" s="69"/>
      <c r="AHE86" s="69"/>
      <c r="AHF86" s="69"/>
      <c r="AHG86" s="69"/>
      <c r="AHH86" s="69"/>
      <c r="AHI86" s="69"/>
      <c r="AHJ86" s="69"/>
      <c r="AHK86" s="69"/>
      <c r="AHL86" s="69"/>
      <c r="AHM86" s="69"/>
      <c r="AHN86" s="69"/>
      <c r="AHO86" s="69"/>
      <c r="AHP86" s="69"/>
      <c r="AHQ86" s="69"/>
      <c r="AHR86" s="69"/>
      <c r="AHS86" s="69"/>
      <c r="AHT86" s="69"/>
      <c r="AHU86" s="69"/>
      <c r="AHV86" s="69"/>
      <c r="AHW86" s="69"/>
      <c r="AHX86" s="69"/>
      <c r="AHY86" s="69"/>
      <c r="AHZ86" s="69"/>
      <c r="AIA86" s="69"/>
      <c r="AIB86" s="69"/>
      <c r="AIC86" s="69"/>
      <c r="AID86" s="69"/>
      <c r="AIE86" s="69"/>
      <c r="AIF86" s="69"/>
      <c r="AIG86" s="69"/>
      <c r="AIH86" s="69"/>
      <c r="AII86" s="69"/>
      <c r="AIJ86" s="69"/>
      <c r="AIK86" s="69"/>
      <c r="AIL86" s="69"/>
      <c r="AIM86" s="69"/>
      <c r="AIN86" s="69"/>
      <c r="AIO86" s="69"/>
      <c r="AIP86" s="69"/>
      <c r="AIQ86" s="69"/>
      <c r="AIR86" s="69"/>
      <c r="AIS86" s="69"/>
      <c r="AIT86" s="69"/>
      <c r="AIU86" s="69"/>
      <c r="AIV86" s="69"/>
      <c r="AIW86" s="69"/>
      <c r="AIX86" s="69"/>
      <c r="AIY86" s="69"/>
      <c r="AIZ86" s="69"/>
      <c r="AJA86" s="69"/>
      <c r="AJB86" s="69"/>
      <c r="AJC86" s="69"/>
      <c r="AJD86" s="69"/>
      <c r="AJE86" s="69"/>
      <c r="AJF86" s="69"/>
      <c r="AJG86" s="69"/>
      <c r="AJH86" s="69"/>
      <c r="AJI86" s="69"/>
      <c r="AJJ86" s="69"/>
      <c r="AJK86" s="69"/>
      <c r="AJL86" s="69"/>
      <c r="AJM86" s="69"/>
      <c r="AJN86" s="69"/>
      <c r="AJO86" s="69"/>
      <c r="AJP86" s="69"/>
      <c r="AJQ86" s="69"/>
      <c r="AJR86" s="69"/>
      <c r="AJS86" s="69"/>
      <c r="AJT86" s="69"/>
      <c r="AJU86" s="69"/>
      <c r="AJV86" s="69"/>
      <c r="AJW86" s="69"/>
      <c r="AJX86" s="69"/>
      <c r="AJY86" s="69"/>
      <c r="AJZ86" s="69"/>
      <c r="AKA86" s="69"/>
      <c r="AKB86" s="69"/>
      <c r="AKC86" s="69"/>
      <c r="AKD86" s="69"/>
      <c r="AKE86" s="69"/>
      <c r="AKF86" s="69"/>
      <c r="AKG86" s="69"/>
      <c r="AKH86" s="69"/>
      <c r="AKI86" s="69"/>
      <c r="AKJ86" s="69"/>
      <c r="AKK86" s="69"/>
      <c r="AKL86" s="69"/>
      <c r="AKM86" s="69"/>
      <c r="AKN86" s="69"/>
      <c r="AKO86" s="69"/>
      <c r="AKP86" s="69"/>
      <c r="AKQ86" s="69"/>
      <c r="AKR86" s="69"/>
      <c r="AKS86" s="69"/>
      <c r="AKT86" s="69"/>
      <c r="AKU86" s="69"/>
      <c r="AKV86" s="69"/>
      <c r="AKW86" s="69"/>
      <c r="AKX86" s="69"/>
      <c r="AKY86" s="69"/>
      <c r="AKZ86" s="69"/>
      <c r="ALA86" s="69"/>
      <c r="ALB86" s="69"/>
      <c r="ALC86" s="69"/>
      <c r="ALD86" s="69"/>
    </row>
    <row r="87" spans="1:992" ht="36.75" customHeight="1" x14ac:dyDescent="0.25">
      <c r="A87" s="7" t="str">
        <f>IF(ISBLANK(B87),"",IF(ISNA(MATCH(B87,#REF!,0)),"?","+"))</f>
        <v>+</v>
      </c>
      <c r="B87" s="212">
        <v>5</v>
      </c>
      <c r="C87" s="114" t="s">
        <v>349</v>
      </c>
      <c r="D87" s="113"/>
      <c r="E87" s="113">
        <v>18</v>
      </c>
      <c r="F87" s="113"/>
      <c r="G87" s="113">
        <v>20</v>
      </c>
      <c r="H87" s="113"/>
      <c r="I87" s="113"/>
      <c r="J87" s="113">
        <v>5</v>
      </c>
      <c r="K87" s="116" t="e">
        <f>IF(AND(NOT(ISBLANK(#REF!)),OR(ISNA(MATCH(#REF!,#REF!,0)),#REF!="Podst")),"Podst?",IF(AND(NOT(ISBLANK(#REF!)),OR(ISNA(MATCH(#REF!,#REF!,0)),#REF!="Kier")),"Kier?",IF(AND(NOT(ISBLANK(#REF!)),OR(ISNA(MATCH(#REF!,#REF!,0)),#REF!="Inne")),"Inne?",SUM(E87:I87))))</f>
        <v>#REF!</v>
      </c>
      <c r="L87" s="108"/>
      <c r="M87" s="108"/>
      <c r="N87" s="108" t="s">
        <v>78</v>
      </c>
      <c r="O87" s="108" t="s">
        <v>79</v>
      </c>
      <c r="P87" s="117" t="str">
        <f>IF(AND(ISNA(MATCH($B87,#REF!,0)),ISNA(MATCH($B87,#REF!,0))),"","*")</f>
        <v>*</v>
      </c>
      <c r="Q87" s="108">
        <f>Q86</f>
        <v>0</v>
      </c>
      <c r="R87" s="131" t="s">
        <v>243</v>
      </c>
      <c r="S87" s="131" t="s">
        <v>163</v>
      </c>
      <c r="T87" s="131" t="s">
        <v>245</v>
      </c>
    </row>
    <row r="88" spans="1:992" ht="57.75" customHeight="1" x14ac:dyDescent="0.25">
      <c r="A88" s="7"/>
      <c r="B88" s="220">
        <v>6</v>
      </c>
      <c r="C88" s="231" t="s">
        <v>36</v>
      </c>
      <c r="D88" s="201" t="s">
        <v>25</v>
      </c>
      <c r="E88" s="201">
        <v>16</v>
      </c>
      <c r="F88" s="201"/>
      <c r="G88" s="201">
        <v>20</v>
      </c>
      <c r="H88" s="201"/>
      <c r="I88" s="201"/>
      <c r="J88" s="201">
        <v>4</v>
      </c>
      <c r="K88" s="202"/>
      <c r="L88" s="203"/>
      <c r="M88" s="203"/>
      <c r="N88" s="203" t="s">
        <v>78</v>
      </c>
      <c r="O88" s="203"/>
      <c r="P88" s="117"/>
      <c r="Q88" s="108"/>
      <c r="R88" s="216" t="s">
        <v>257</v>
      </c>
      <c r="S88" s="203" t="s">
        <v>256</v>
      </c>
      <c r="T88" s="203" t="s">
        <v>259</v>
      </c>
    </row>
    <row r="89" spans="1:992" ht="40.5" customHeight="1" x14ac:dyDescent="0.25">
      <c r="A89" s="7"/>
      <c r="B89" s="229">
        <v>7</v>
      </c>
      <c r="C89" s="255" t="s">
        <v>372</v>
      </c>
      <c r="D89" s="105" t="s">
        <v>25</v>
      </c>
      <c r="E89" s="105">
        <v>16</v>
      </c>
      <c r="F89" s="105"/>
      <c r="G89" s="105">
        <v>20</v>
      </c>
      <c r="H89" s="105"/>
      <c r="I89" s="105"/>
      <c r="J89" s="106">
        <v>4</v>
      </c>
      <c r="K89" s="206" t="e">
        <f>IF(AND(NOT(ISBLANK(#REF!)),OR(ISNA(MATCH(#REF!,#REF!,0)),#REF!="Podst")),"Podst?",IF(AND(NOT(ISBLANK(#REF!)),OR(ISNA(MATCH(#REF!,#REF!,0)),#REF!="Kier")),"Kier?",IF(AND(NOT(ISBLANK(#REF!)),OR(ISNA(MATCH(#REF!,#REF!,0)),#REF!="Inne")),"Inne?",SUM(E89:I89))))</f>
        <v>#REF!</v>
      </c>
      <c r="L89" s="207" t="s">
        <v>45</v>
      </c>
      <c r="M89" s="207"/>
      <c r="N89" s="207" t="s">
        <v>78</v>
      </c>
      <c r="O89" s="207"/>
      <c r="P89" s="208" t="str">
        <f>IF(AND(ISNA(MATCH($B89,#REF!,0)),ISNA(MATCH($B89,#REF!,0))),"","*")</f>
        <v>*</v>
      </c>
      <c r="Q89" s="207" t="e">
        <f>#REF!</f>
        <v>#REF!</v>
      </c>
      <c r="R89" s="131" t="s">
        <v>305</v>
      </c>
      <c r="S89" s="131" t="s">
        <v>320</v>
      </c>
      <c r="T89" s="131" t="s">
        <v>154</v>
      </c>
    </row>
    <row r="90" spans="1:992" ht="13" x14ac:dyDescent="0.3">
      <c r="A90" s="2"/>
      <c r="B90" s="54"/>
      <c r="C90" s="95"/>
      <c r="D90" s="96"/>
      <c r="E90" s="97">
        <f>SUM(E83:E89)</f>
        <v>106</v>
      </c>
      <c r="F90" s="34">
        <f>SUM(F83:F89)</f>
        <v>0</v>
      </c>
      <c r="G90" s="34">
        <f>SUM(G83:G89)</f>
        <v>116</v>
      </c>
      <c r="H90" s="34">
        <f>SUM(H83:H89)</f>
        <v>0</v>
      </c>
      <c r="I90" s="34">
        <f>SUM(I83:I89)</f>
        <v>0</v>
      </c>
      <c r="J90" s="20">
        <f>SUM(J83:J89)</f>
        <v>24</v>
      </c>
      <c r="K90" s="41" t="e">
        <f>SUM(K83:K87)</f>
        <v>#REF!</v>
      </c>
      <c r="L90" s="36"/>
      <c r="M90" s="36"/>
      <c r="N90" s="36"/>
      <c r="O90" s="36"/>
      <c r="P90" s="36"/>
      <c r="R90" s="57"/>
      <c r="S90" s="36"/>
      <c r="T90" s="36"/>
    </row>
    <row r="91" spans="1:992" ht="23" x14ac:dyDescent="0.25">
      <c r="A91" s="1"/>
      <c r="B91" s="55"/>
      <c r="C91" s="49"/>
      <c r="D91" s="210" t="s">
        <v>38</v>
      </c>
      <c r="E91" s="211">
        <f>SUM(E90:I90)</f>
        <v>222</v>
      </c>
      <c r="F91" s="32"/>
      <c r="G91" s="32"/>
      <c r="H91" s="32"/>
      <c r="I91" s="32"/>
      <c r="J91" s="32"/>
      <c r="L91" s="32"/>
      <c r="M91" s="32"/>
      <c r="N91" s="32"/>
      <c r="O91" s="32"/>
      <c r="P91" s="32"/>
    </row>
    <row r="92" spans="1:992" ht="15.5" x14ac:dyDescent="0.25">
      <c r="A92" s="1"/>
      <c r="C92" s="67" t="s">
        <v>59</v>
      </c>
      <c r="D92" s="32"/>
      <c r="E92" s="32"/>
      <c r="F92" s="32"/>
      <c r="G92" s="32"/>
      <c r="H92" s="32"/>
      <c r="I92" s="32"/>
      <c r="J92" s="32"/>
      <c r="K92" s="31"/>
      <c r="L92" s="32"/>
      <c r="M92" s="32"/>
      <c r="N92" s="32"/>
      <c r="O92" s="32"/>
      <c r="P92" s="32"/>
      <c r="R92" s="413" t="s">
        <v>13</v>
      </c>
      <c r="S92" s="414"/>
      <c r="T92" s="415"/>
    </row>
    <row r="93" spans="1:992" ht="13" x14ac:dyDescent="0.25">
      <c r="A93" s="1"/>
      <c r="B93" s="45" t="s">
        <v>63</v>
      </c>
      <c r="C93" s="100" t="s">
        <v>64</v>
      </c>
      <c r="D93" s="97" t="s">
        <v>41</v>
      </c>
      <c r="E93" s="97" t="s">
        <v>18</v>
      </c>
      <c r="F93" s="97" t="s">
        <v>19</v>
      </c>
      <c r="G93" s="97" t="s">
        <v>20</v>
      </c>
      <c r="H93" s="97" t="s">
        <v>21</v>
      </c>
      <c r="I93" s="97" t="s">
        <v>42</v>
      </c>
      <c r="J93" s="97" t="s">
        <v>22</v>
      </c>
      <c r="K93" s="42" t="s">
        <v>39</v>
      </c>
      <c r="L93" s="99" t="s">
        <v>44</v>
      </c>
      <c r="M93" s="133" t="s">
        <v>77</v>
      </c>
      <c r="N93" s="133" t="s">
        <v>78</v>
      </c>
      <c r="O93" s="133" t="s">
        <v>79</v>
      </c>
      <c r="P93" s="99" t="s">
        <v>40</v>
      </c>
      <c r="R93" s="60" t="s">
        <v>10</v>
      </c>
      <c r="S93" s="60" t="s">
        <v>14</v>
      </c>
      <c r="T93" s="96" t="s">
        <v>11</v>
      </c>
    </row>
    <row r="94" spans="1:992" ht="76" customHeight="1" x14ac:dyDescent="0.25">
      <c r="A94" s="1"/>
      <c r="B94" s="104">
        <v>1</v>
      </c>
      <c r="C94" s="103" t="s">
        <v>70</v>
      </c>
      <c r="D94" s="104"/>
      <c r="E94" s="104"/>
      <c r="F94" s="104"/>
      <c r="G94" s="104"/>
      <c r="H94" s="104"/>
      <c r="I94" s="104"/>
      <c r="J94" s="113">
        <v>10</v>
      </c>
      <c r="K94" s="107" t="e">
        <f>IF(AND(NOT(ISBLANK(#REF!)),OR(ISNA(MATCH(#REF!,#REF!,0)),#REF!="Podst")),"Podst?",IF(AND(NOT(ISBLANK(#REF!)),OR(ISNA(MATCH(#REF!,#REF!,0)),#REF!="Kier")),"Kier?",IF(AND(NOT(ISBLANK(#REF!)),OR(ISNA(MATCH(#REF!,#REF!,0)),#REF!="Inne")),"Inne?",SUM(E94:I94))))</f>
        <v>#REF!</v>
      </c>
      <c r="L94" s="108" t="s">
        <v>45</v>
      </c>
      <c r="M94" s="108"/>
      <c r="N94" s="108" t="s">
        <v>78</v>
      </c>
      <c r="O94" s="108" t="s">
        <v>79</v>
      </c>
      <c r="P94" s="109" t="str">
        <f>IF(AND(ISNA(MATCH($B94,#REF!,0)),ISNA(MATCH($B94,#REF!,0))),"","*")</f>
        <v>*</v>
      </c>
      <c r="Q94" s="110">
        <v>7</v>
      </c>
      <c r="R94" s="207" t="s">
        <v>339</v>
      </c>
      <c r="S94" s="207" t="s">
        <v>342</v>
      </c>
      <c r="T94" s="207" t="s">
        <v>345</v>
      </c>
    </row>
    <row r="95" spans="1:992" ht="55.5" customHeight="1" x14ac:dyDescent="0.25">
      <c r="A95" s="1"/>
      <c r="B95" s="201">
        <v>2</v>
      </c>
      <c r="C95" s="433" t="s">
        <v>369</v>
      </c>
      <c r="D95" s="201"/>
      <c r="E95" s="201">
        <v>16</v>
      </c>
      <c r="F95" s="201"/>
      <c r="G95" s="201">
        <v>16</v>
      </c>
      <c r="H95" s="201">
        <v>8</v>
      </c>
      <c r="I95" s="201"/>
      <c r="J95" s="201">
        <v>4</v>
      </c>
      <c r="K95" s="202"/>
      <c r="L95" s="203"/>
      <c r="M95" s="203"/>
      <c r="N95" s="203" t="s">
        <v>78</v>
      </c>
      <c r="O95" s="203" t="s">
        <v>79</v>
      </c>
      <c r="P95" s="204"/>
      <c r="Q95" s="203"/>
      <c r="R95" s="203" t="s">
        <v>165</v>
      </c>
      <c r="S95" s="203" t="s">
        <v>250</v>
      </c>
      <c r="T95" s="203" t="s">
        <v>154</v>
      </c>
    </row>
    <row r="96" spans="1:992" ht="47.15" customHeight="1" x14ac:dyDescent="0.25">
      <c r="A96" s="1"/>
      <c r="B96" s="105">
        <v>3</v>
      </c>
      <c r="C96" s="115" t="s">
        <v>37</v>
      </c>
      <c r="D96" s="105"/>
      <c r="E96" s="105"/>
      <c r="F96" s="105"/>
      <c r="G96" s="105"/>
      <c r="H96" s="105"/>
      <c r="I96" s="105">
        <v>12</v>
      </c>
      <c r="J96" s="106">
        <v>1</v>
      </c>
      <c r="K96" s="206" t="e">
        <f>IF(AND(NOT(ISBLANK(#REF!)),OR(ISNA(MATCH(#REF!,#REF!,0)),#REF!="Podst")),"Podst?",IF(AND(NOT(ISBLANK(#REF!)),OR(ISNA(MATCH(#REF!,#REF!,0)),#REF!="Kier")),"Kier?",IF(AND(NOT(ISBLANK(#REF!)),OR(ISNA(MATCH(#REF!,#REF!,0)),#REF!="Inne")),"Inne?",SUM(E96:I96))))</f>
        <v>#REF!</v>
      </c>
      <c r="L96" s="207"/>
      <c r="M96" s="207"/>
      <c r="N96" s="207"/>
      <c r="O96" s="207" t="s">
        <v>79</v>
      </c>
      <c r="P96" s="208" t="str">
        <f>IF(AND(ISNA(MATCH($B96,#REF!,0)),ISNA(MATCH($B96,#REF!,0))),"","*")</f>
        <v>*</v>
      </c>
      <c r="Q96" s="207" t="e">
        <f>#REF!</f>
        <v>#REF!</v>
      </c>
      <c r="R96" s="280" t="s">
        <v>340</v>
      </c>
      <c r="S96" s="280" t="s">
        <v>258</v>
      </c>
      <c r="T96" s="280" t="s">
        <v>259</v>
      </c>
    </row>
    <row r="97" spans="1:992" s="380" customFormat="1" ht="47.15" customHeight="1" x14ac:dyDescent="0.25">
      <c r="A97" s="70"/>
      <c r="B97" s="201">
        <v>4</v>
      </c>
      <c r="C97" s="232" t="s">
        <v>370</v>
      </c>
      <c r="D97" s="201"/>
      <c r="E97" s="201">
        <v>20</v>
      </c>
      <c r="F97" s="201"/>
      <c r="G97" s="201">
        <v>20</v>
      </c>
      <c r="H97" s="201"/>
      <c r="I97" s="201"/>
      <c r="J97" s="215">
        <v>4</v>
      </c>
      <c r="K97" s="202"/>
      <c r="L97" s="203"/>
      <c r="M97" s="203"/>
      <c r="N97" s="203" t="s">
        <v>78</v>
      </c>
      <c r="O97" s="203" t="s">
        <v>79</v>
      </c>
      <c r="P97" s="204"/>
      <c r="Q97" s="203"/>
      <c r="R97" s="216" t="s">
        <v>165</v>
      </c>
      <c r="S97" s="216" t="s">
        <v>251</v>
      </c>
      <c r="T97" s="216" t="s">
        <v>245</v>
      </c>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c r="BN97" s="69"/>
      <c r="BO97" s="69"/>
      <c r="BP97" s="69"/>
      <c r="BQ97" s="69"/>
      <c r="BR97" s="69"/>
      <c r="BS97" s="69"/>
      <c r="BT97" s="69"/>
      <c r="BU97" s="69"/>
      <c r="BV97" s="69"/>
      <c r="BW97" s="69"/>
      <c r="BX97" s="69"/>
      <c r="BY97" s="69"/>
      <c r="BZ97" s="69"/>
      <c r="CA97" s="69"/>
      <c r="CB97" s="69"/>
      <c r="CC97" s="69"/>
      <c r="CD97" s="69"/>
      <c r="CE97" s="69"/>
      <c r="CF97" s="69"/>
      <c r="CG97" s="69"/>
      <c r="CH97" s="69"/>
      <c r="CI97" s="69"/>
      <c r="CJ97" s="69"/>
      <c r="CK97" s="69"/>
      <c r="CL97" s="69"/>
      <c r="CM97" s="69"/>
      <c r="CN97" s="69"/>
      <c r="CO97" s="69"/>
      <c r="CP97" s="69"/>
      <c r="CQ97" s="69"/>
      <c r="CR97" s="69"/>
      <c r="CS97" s="69"/>
      <c r="CT97" s="69"/>
      <c r="CU97" s="69"/>
      <c r="CV97" s="69"/>
      <c r="CW97" s="69"/>
      <c r="CX97" s="69"/>
      <c r="CY97" s="69"/>
      <c r="CZ97" s="69"/>
      <c r="DA97" s="69"/>
      <c r="DB97" s="69"/>
      <c r="DC97" s="69"/>
      <c r="DD97" s="69"/>
      <c r="DE97" s="69"/>
      <c r="DF97" s="69"/>
      <c r="DG97" s="69"/>
      <c r="DH97" s="69"/>
      <c r="DI97" s="69"/>
      <c r="DJ97" s="69"/>
      <c r="DK97" s="69"/>
      <c r="DL97" s="69"/>
      <c r="DM97" s="69"/>
      <c r="DN97" s="69"/>
      <c r="DO97" s="69"/>
      <c r="DP97" s="69"/>
      <c r="DQ97" s="69"/>
      <c r="DR97" s="69"/>
      <c r="DS97" s="69"/>
      <c r="DT97" s="69"/>
      <c r="DU97" s="69"/>
      <c r="DV97" s="69"/>
      <c r="DW97" s="69"/>
      <c r="DX97" s="69"/>
      <c r="DY97" s="69"/>
      <c r="DZ97" s="69"/>
      <c r="EA97" s="69"/>
      <c r="EB97" s="69"/>
      <c r="EC97" s="69"/>
      <c r="ED97" s="69"/>
      <c r="EE97" s="69"/>
      <c r="EF97" s="69"/>
      <c r="EG97" s="69"/>
      <c r="EH97" s="69"/>
      <c r="EI97" s="69"/>
      <c r="EJ97" s="69"/>
      <c r="EK97" s="69"/>
      <c r="EL97" s="69"/>
      <c r="EM97" s="69"/>
      <c r="EN97" s="69"/>
      <c r="EO97" s="69"/>
      <c r="EP97" s="69"/>
      <c r="EQ97" s="69"/>
      <c r="ER97" s="69"/>
      <c r="ES97" s="69"/>
      <c r="ET97" s="69"/>
      <c r="EU97" s="69"/>
      <c r="EV97" s="69"/>
      <c r="EW97" s="69"/>
      <c r="EX97" s="69"/>
      <c r="EY97" s="69"/>
      <c r="EZ97" s="69"/>
      <c r="FA97" s="69"/>
      <c r="FB97" s="69"/>
      <c r="FC97" s="69"/>
      <c r="FD97" s="69"/>
      <c r="FE97" s="69"/>
      <c r="FF97" s="69"/>
      <c r="FG97" s="69"/>
      <c r="FH97" s="69"/>
      <c r="FI97" s="69"/>
      <c r="FJ97" s="69"/>
      <c r="FK97" s="69"/>
      <c r="FL97" s="69"/>
      <c r="FM97" s="69"/>
      <c r="FN97" s="69"/>
      <c r="FO97" s="69"/>
      <c r="FP97" s="69"/>
      <c r="FQ97" s="69"/>
      <c r="FR97" s="69"/>
      <c r="FS97" s="69"/>
      <c r="FT97" s="69"/>
      <c r="FU97" s="69"/>
      <c r="FV97" s="69"/>
      <c r="FW97" s="69"/>
      <c r="FX97" s="69"/>
      <c r="FY97" s="69"/>
      <c r="FZ97" s="69"/>
      <c r="GA97" s="69"/>
      <c r="GB97" s="69"/>
      <c r="GC97" s="69"/>
      <c r="GD97" s="69"/>
      <c r="GE97" s="69"/>
      <c r="GF97" s="69"/>
      <c r="GG97" s="69"/>
      <c r="GH97" s="69"/>
      <c r="GI97" s="69"/>
      <c r="GJ97" s="69"/>
      <c r="GK97" s="69"/>
      <c r="GL97" s="69"/>
      <c r="GM97" s="69"/>
      <c r="GN97" s="69"/>
      <c r="GO97" s="69"/>
      <c r="GP97" s="69"/>
      <c r="GQ97" s="69"/>
      <c r="GR97" s="69"/>
      <c r="GS97" s="69"/>
      <c r="GT97" s="69"/>
      <c r="GU97" s="69"/>
      <c r="GV97" s="69"/>
      <c r="GW97" s="69"/>
      <c r="GX97" s="69"/>
      <c r="GY97" s="69"/>
      <c r="GZ97" s="69"/>
      <c r="HA97" s="69"/>
      <c r="HB97" s="69"/>
      <c r="HC97" s="69"/>
      <c r="HD97" s="69"/>
      <c r="HE97" s="69"/>
      <c r="HF97" s="69"/>
      <c r="HG97" s="69"/>
      <c r="HH97" s="69"/>
      <c r="HI97" s="69"/>
      <c r="HJ97" s="69"/>
      <c r="HK97" s="69"/>
      <c r="HL97" s="69"/>
      <c r="HM97" s="69"/>
      <c r="HN97" s="69"/>
      <c r="HO97" s="69"/>
      <c r="HP97" s="69"/>
      <c r="HQ97" s="69"/>
      <c r="HR97" s="69"/>
      <c r="HS97" s="69"/>
      <c r="HT97" s="69"/>
      <c r="HU97" s="69"/>
      <c r="HV97" s="69"/>
      <c r="HW97" s="69"/>
      <c r="HX97" s="69"/>
      <c r="HY97" s="69"/>
      <c r="HZ97" s="69"/>
      <c r="IA97" s="69"/>
      <c r="IB97" s="69"/>
      <c r="IC97" s="69"/>
      <c r="ID97" s="69"/>
      <c r="IE97" s="69"/>
      <c r="IF97" s="69"/>
      <c r="IG97" s="69"/>
      <c r="IH97" s="69"/>
      <c r="II97" s="69"/>
      <c r="IJ97" s="69"/>
      <c r="IK97" s="69"/>
      <c r="IL97" s="69"/>
      <c r="IM97" s="69"/>
      <c r="IN97" s="69"/>
      <c r="IO97" s="69"/>
      <c r="IP97" s="69"/>
      <c r="IQ97" s="69"/>
      <c r="IR97" s="69"/>
      <c r="IS97" s="69"/>
      <c r="IT97" s="69"/>
      <c r="IU97" s="69"/>
      <c r="IV97" s="69"/>
      <c r="IW97" s="69"/>
      <c r="IX97" s="69"/>
      <c r="IY97" s="69"/>
      <c r="IZ97" s="69"/>
      <c r="JA97" s="69"/>
      <c r="JB97" s="69"/>
      <c r="JC97" s="69"/>
      <c r="JD97" s="69"/>
      <c r="JE97" s="69"/>
      <c r="JF97" s="69"/>
      <c r="JG97" s="69"/>
      <c r="JH97" s="69"/>
      <c r="JI97" s="69"/>
      <c r="JJ97" s="69"/>
      <c r="JK97" s="69"/>
      <c r="JL97" s="69"/>
      <c r="JM97" s="69"/>
      <c r="JN97" s="69"/>
      <c r="JO97" s="69"/>
      <c r="JP97" s="69"/>
      <c r="JQ97" s="69"/>
      <c r="JR97" s="69"/>
      <c r="JS97" s="69"/>
      <c r="JT97" s="69"/>
      <c r="JU97" s="69"/>
      <c r="JV97" s="69"/>
      <c r="JW97" s="69"/>
      <c r="JX97" s="69"/>
      <c r="JY97" s="69"/>
      <c r="JZ97" s="69"/>
      <c r="KA97" s="69"/>
      <c r="KB97" s="69"/>
      <c r="KC97" s="69"/>
      <c r="KD97" s="69"/>
      <c r="KE97" s="69"/>
      <c r="KF97" s="69"/>
      <c r="KG97" s="69"/>
      <c r="KH97" s="69"/>
      <c r="KI97" s="69"/>
      <c r="KJ97" s="69"/>
      <c r="KK97" s="69"/>
      <c r="KL97" s="69"/>
      <c r="KM97" s="69"/>
      <c r="KN97" s="69"/>
      <c r="KO97" s="69"/>
      <c r="KP97" s="69"/>
      <c r="KQ97" s="69"/>
      <c r="KR97" s="69"/>
      <c r="KS97" s="69"/>
      <c r="KT97" s="69"/>
      <c r="KU97" s="69"/>
      <c r="KV97" s="69"/>
      <c r="KW97" s="69"/>
      <c r="KX97" s="69"/>
      <c r="KY97" s="69"/>
      <c r="KZ97" s="69"/>
      <c r="LA97" s="69"/>
      <c r="LB97" s="69"/>
      <c r="LC97" s="69"/>
      <c r="LD97" s="69"/>
      <c r="LE97" s="69"/>
      <c r="LF97" s="69"/>
      <c r="LG97" s="69"/>
      <c r="LH97" s="69"/>
      <c r="LI97" s="69"/>
      <c r="LJ97" s="69"/>
      <c r="LK97" s="69"/>
      <c r="LL97" s="69"/>
      <c r="LM97" s="69"/>
      <c r="LN97" s="69"/>
      <c r="LO97" s="69"/>
      <c r="LP97" s="69"/>
      <c r="LQ97" s="69"/>
      <c r="LR97" s="69"/>
      <c r="LS97" s="69"/>
      <c r="LT97" s="69"/>
      <c r="LU97" s="69"/>
      <c r="LV97" s="69"/>
      <c r="LW97" s="69"/>
      <c r="LX97" s="69"/>
      <c r="LY97" s="69"/>
      <c r="LZ97" s="69"/>
      <c r="MA97" s="69"/>
      <c r="MB97" s="69"/>
      <c r="MC97" s="69"/>
      <c r="MD97" s="69"/>
      <c r="ME97" s="69"/>
      <c r="MF97" s="69"/>
      <c r="MG97" s="69"/>
      <c r="MH97" s="69"/>
      <c r="MI97" s="69"/>
      <c r="MJ97" s="69"/>
      <c r="MK97" s="69"/>
      <c r="ML97" s="69"/>
      <c r="MM97" s="69"/>
      <c r="MN97" s="69"/>
      <c r="MO97" s="69"/>
      <c r="MP97" s="69"/>
      <c r="MQ97" s="69"/>
      <c r="MR97" s="69"/>
      <c r="MS97" s="69"/>
      <c r="MT97" s="69"/>
      <c r="MU97" s="69"/>
      <c r="MV97" s="69"/>
      <c r="MW97" s="69"/>
      <c r="MX97" s="69"/>
      <c r="MY97" s="69"/>
      <c r="MZ97" s="69"/>
      <c r="NA97" s="69"/>
      <c r="NB97" s="69"/>
      <c r="NC97" s="69"/>
      <c r="ND97" s="69"/>
      <c r="NE97" s="69"/>
      <c r="NF97" s="69"/>
      <c r="NG97" s="69"/>
      <c r="NH97" s="69"/>
      <c r="NI97" s="69"/>
      <c r="NJ97" s="69"/>
      <c r="NK97" s="69"/>
      <c r="NL97" s="69"/>
      <c r="NM97" s="69"/>
      <c r="NN97" s="69"/>
      <c r="NO97" s="69"/>
      <c r="NP97" s="69"/>
      <c r="NQ97" s="69"/>
      <c r="NR97" s="69"/>
      <c r="NS97" s="69"/>
      <c r="NT97" s="69"/>
      <c r="NU97" s="69"/>
      <c r="NV97" s="69"/>
      <c r="NW97" s="69"/>
      <c r="NX97" s="69"/>
      <c r="NY97" s="69"/>
      <c r="NZ97" s="69"/>
      <c r="OA97" s="69"/>
      <c r="OB97" s="69"/>
      <c r="OC97" s="69"/>
      <c r="OD97" s="69"/>
      <c r="OE97" s="69"/>
      <c r="OF97" s="69"/>
      <c r="OG97" s="69"/>
      <c r="OH97" s="69"/>
      <c r="OI97" s="69"/>
      <c r="OJ97" s="69"/>
      <c r="OK97" s="69"/>
      <c r="OL97" s="69"/>
      <c r="OM97" s="69"/>
      <c r="ON97" s="69"/>
      <c r="OO97" s="69"/>
      <c r="OP97" s="69"/>
      <c r="OQ97" s="69"/>
      <c r="OR97" s="69"/>
      <c r="OS97" s="69"/>
      <c r="OT97" s="69"/>
      <c r="OU97" s="69"/>
      <c r="OV97" s="69"/>
      <c r="OW97" s="69"/>
      <c r="OX97" s="69"/>
      <c r="OY97" s="69"/>
      <c r="OZ97" s="69"/>
      <c r="PA97" s="69"/>
      <c r="PB97" s="69"/>
      <c r="PC97" s="69"/>
      <c r="PD97" s="69"/>
      <c r="PE97" s="69"/>
      <c r="PF97" s="69"/>
      <c r="PG97" s="69"/>
      <c r="PH97" s="69"/>
      <c r="PI97" s="69"/>
      <c r="PJ97" s="69"/>
      <c r="PK97" s="69"/>
      <c r="PL97" s="69"/>
      <c r="PM97" s="69"/>
      <c r="PN97" s="69"/>
      <c r="PO97" s="69"/>
      <c r="PP97" s="69"/>
      <c r="PQ97" s="69"/>
      <c r="PR97" s="69"/>
      <c r="PS97" s="69"/>
      <c r="PT97" s="69"/>
      <c r="PU97" s="69"/>
      <c r="PV97" s="69"/>
      <c r="PW97" s="69"/>
      <c r="PX97" s="69"/>
      <c r="PY97" s="69"/>
      <c r="PZ97" s="69"/>
      <c r="QA97" s="69"/>
      <c r="QB97" s="69"/>
      <c r="QC97" s="69"/>
      <c r="QD97" s="69"/>
      <c r="QE97" s="69"/>
      <c r="QF97" s="69"/>
      <c r="QG97" s="69"/>
      <c r="QH97" s="69"/>
      <c r="QI97" s="69"/>
      <c r="QJ97" s="69"/>
      <c r="QK97" s="69"/>
      <c r="QL97" s="69"/>
      <c r="QM97" s="69"/>
      <c r="QN97" s="69"/>
      <c r="QO97" s="69"/>
      <c r="QP97" s="69"/>
      <c r="QQ97" s="69"/>
      <c r="QR97" s="69"/>
      <c r="QS97" s="69"/>
      <c r="QT97" s="69"/>
      <c r="QU97" s="69"/>
      <c r="QV97" s="69"/>
      <c r="QW97" s="69"/>
      <c r="QX97" s="69"/>
      <c r="QY97" s="69"/>
      <c r="QZ97" s="69"/>
      <c r="RA97" s="69"/>
      <c r="RB97" s="69"/>
      <c r="RC97" s="69"/>
      <c r="RD97" s="69"/>
      <c r="RE97" s="69"/>
      <c r="RF97" s="69"/>
      <c r="RG97" s="69"/>
      <c r="RH97" s="69"/>
      <c r="RI97" s="69"/>
      <c r="RJ97" s="69"/>
      <c r="RK97" s="69"/>
      <c r="RL97" s="69"/>
      <c r="RM97" s="69"/>
      <c r="RN97" s="69"/>
      <c r="RO97" s="69"/>
      <c r="RP97" s="69"/>
      <c r="RQ97" s="69"/>
      <c r="RR97" s="69"/>
      <c r="RS97" s="69"/>
      <c r="RT97" s="69"/>
      <c r="RU97" s="69"/>
      <c r="RV97" s="69"/>
      <c r="RW97" s="69"/>
      <c r="RX97" s="69"/>
      <c r="RY97" s="69"/>
      <c r="RZ97" s="69"/>
      <c r="SA97" s="69"/>
      <c r="SB97" s="69"/>
      <c r="SC97" s="69"/>
      <c r="SD97" s="69"/>
      <c r="SE97" s="69"/>
      <c r="SF97" s="69"/>
      <c r="SG97" s="69"/>
      <c r="SH97" s="69"/>
      <c r="SI97" s="69"/>
      <c r="SJ97" s="69"/>
      <c r="SK97" s="69"/>
      <c r="SL97" s="69"/>
      <c r="SM97" s="69"/>
      <c r="SN97" s="69"/>
      <c r="SO97" s="69"/>
      <c r="SP97" s="69"/>
      <c r="SQ97" s="69"/>
      <c r="SR97" s="69"/>
      <c r="SS97" s="69"/>
      <c r="ST97" s="69"/>
      <c r="SU97" s="69"/>
      <c r="SV97" s="69"/>
      <c r="SW97" s="69"/>
      <c r="SX97" s="69"/>
      <c r="SY97" s="69"/>
      <c r="SZ97" s="69"/>
      <c r="TA97" s="69"/>
      <c r="TB97" s="69"/>
      <c r="TC97" s="69"/>
      <c r="TD97" s="69"/>
      <c r="TE97" s="69"/>
      <c r="TF97" s="69"/>
      <c r="TG97" s="69"/>
      <c r="TH97" s="69"/>
      <c r="TI97" s="69"/>
      <c r="TJ97" s="69"/>
      <c r="TK97" s="69"/>
      <c r="TL97" s="69"/>
      <c r="TM97" s="69"/>
      <c r="TN97" s="69"/>
      <c r="TO97" s="69"/>
      <c r="TP97" s="69"/>
      <c r="TQ97" s="69"/>
      <c r="TR97" s="69"/>
      <c r="TS97" s="69"/>
      <c r="TT97" s="69"/>
      <c r="TU97" s="69"/>
      <c r="TV97" s="69"/>
      <c r="TW97" s="69"/>
      <c r="TX97" s="69"/>
      <c r="TY97" s="69"/>
      <c r="TZ97" s="69"/>
      <c r="UA97" s="69"/>
      <c r="UB97" s="69"/>
      <c r="UC97" s="69"/>
      <c r="UD97" s="69"/>
      <c r="UE97" s="69"/>
      <c r="UF97" s="69"/>
      <c r="UG97" s="69"/>
      <c r="UH97" s="69"/>
      <c r="UI97" s="69"/>
      <c r="UJ97" s="69"/>
      <c r="UK97" s="69"/>
      <c r="UL97" s="69"/>
      <c r="UM97" s="69"/>
      <c r="UN97" s="69"/>
      <c r="UO97" s="69"/>
      <c r="UP97" s="69"/>
      <c r="UQ97" s="69"/>
      <c r="UR97" s="69"/>
      <c r="US97" s="69"/>
      <c r="UT97" s="69"/>
      <c r="UU97" s="69"/>
      <c r="UV97" s="69"/>
      <c r="UW97" s="69"/>
      <c r="UX97" s="69"/>
      <c r="UY97" s="69"/>
      <c r="UZ97" s="69"/>
      <c r="VA97" s="69"/>
      <c r="VB97" s="69"/>
      <c r="VC97" s="69"/>
      <c r="VD97" s="69"/>
      <c r="VE97" s="69"/>
      <c r="VF97" s="69"/>
      <c r="VG97" s="69"/>
      <c r="VH97" s="69"/>
      <c r="VI97" s="69"/>
      <c r="VJ97" s="69"/>
      <c r="VK97" s="69"/>
      <c r="VL97" s="69"/>
      <c r="VM97" s="69"/>
      <c r="VN97" s="69"/>
      <c r="VO97" s="69"/>
      <c r="VP97" s="69"/>
      <c r="VQ97" s="69"/>
      <c r="VR97" s="69"/>
      <c r="VS97" s="69"/>
      <c r="VT97" s="69"/>
      <c r="VU97" s="69"/>
      <c r="VV97" s="69"/>
      <c r="VW97" s="69"/>
      <c r="VX97" s="69"/>
      <c r="VY97" s="69"/>
      <c r="VZ97" s="69"/>
      <c r="WA97" s="69"/>
      <c r="WB97" s="69"/>
      <c r="WC97" s="69"/>
      <c r="WD97" s="69"/>
      <c r="WE97" s="69"/>
      <c r="WF97" s="69"/>
      <c r="WG97" s="69"/>
      <c r="WH97" s="69"/>
      <c r="WI97" s="69"/>
      <c r="WJ97" s="69"/>
      <c r="WK97" s="69"/>
      <c r="WL97" s="69"/>
      <c r="WM97" s="69"/>
      <c r="WN97" s="69"/>
      <c r="WO97" s="69"/>
      <c r="WP97" s="69"/>
      <c r="WQ97" s="69"/>
      <c r="WR97" s="69"/>
      <c r="WS97" s="69"/>
      <c r="WT97" s="69"/>
      <c r="WU97" s="69"/>
      <c r="WV97" s="69"/>
      <c r="WW97" s="69"/>
      <c r="WX97" s="69"/>
      <c r="WY97" s="69"/>
      <c r="WZ97" s="69"/>
      <c r="XA97" s="69"/>
      <c r="XB97" s="69"/>
      <c r="XC97" s="69"/>
      <c r="XD97" s="69"/>
      <c r="XE97" s="69"/>
      <c r="XF97" s="69"/>
      <c r="XG97" s="69"/>
      <c r="XH97" s="69"/>
      <c r="XI97" s="69"/>
      <c r="XJ97" s="69"/>
      <c r="XK97" s="69"/>
      <c r="XL97" s="69"/>
      <c r="XM97" s="69"/>
      <c r="XN97" s="69"/>
      <c r="XO97" s="69"/>
      <c r="XP97" s="69"/>
      <c r="XQ97" s="69"/>
      <c r="XR97" s="69"/>
      <c r="XS97" s="69"/>
      <c r="XT97" s="69"/>
      <c r="XU97" s="69"/>
      <c r="XV97" s="69"/>
      <c r="XW97" s="69"/>
      <c r="XX97" s="69"/>
      <c r="XY97" s="69"/>
      <c r="XZ97" s="69"/>
      <c r="YA97" s="69"/>
      <c r="YB97" s="69"/>
      <c r="YC97" s="69"/>
      <c r="YD97" s="69"/>
      <c r="YE97" s="69"/>
      <c r="YF97" s="69"/>
      <c r="YG97" s="69"/>
      <c r="YH97" s="69"/>
      <c r="YI97" s="69"/>
      <c r="YJ97" s="69"/>
      <c r="YK97" s="69"/>
      <c r="YL97" s="69"/>
      <c r="YM97" s="69"/>
      <c r="YN97" s="69"/>
      <c r="YO97" s="69"/>
      <c r="YP97" s="69"/>
      <c r="YQ97" s="69"/>
      <c r="YR97" s="69"/>
      <c r="YS97" s="69"/>
      <c r="YT97" s="69"/>
      <c r="YU97" s="69"/>
      <c r="YV97" s="69"/>
      <c r="YW97" s="69"/>
      <c r="YX97" s="69"/>
      <c r="YY97" s="69"/>
      <c r="YZ97" s="69"/>
      <c r="ZA97" s="69"/>
      <c r="ZB97" s="69"/>
      <c r="ZC97" s="69"/>
      <c r="ZD97" s="69"/>
      <c r="ZE97" s="69"/>
      <c r="ZF97" s="69"/>
      <c r="ZG97" s="69"/>
      <c r="ZH97" s="69"/>
      <c r="ZI97" s="69"/>
      <c r="ZJ97" s="69"/>
      <c r="ZK97" s="69"/>
      <c r="ZL97" s="69"/>
      <c r="ZM97" s="69"/>
      <c r="ZN97" s="69"/>
      <c r="ZO97" s="69"/>
      <c r="ZP97" s="69"/>
      <c r="ZQ97" s="69"/>
      <c r="ZR97" s="69"/>
      <c r="ZS97" s="69"/>
      <c r="ZT97" s="69"/>
      <c r="ZU97" s="69"/>
      <c r="ZV97" s="69"/>
      <c r="ZW97" s="69"/>
      <c r="ZX97" s="69"/>
      <c r="ZY97" s="69"/>
      <c r="ZZ97" s="69"/>
      <c r="AAA97" s="69"/>
      <c r="AAB97" s="69"/>
      <c r="AAC97" s="69"/>
      <c r="AAD97" s="69"/>
      <c r="AAE97" s="69"/>
      <c r="AAF97" s="69"/>
      <c r="AAG97" s="69"/>
      <c r="AAH97" s="69"/>
      <c r="AAI97" s="69"/>
      <c r="AAJ97" s="69"/>
      <c r="AAK97" s="69"/>
      <c r="AAL97" s="69"/>
      <c r="AAM97" s="69"/>
      <c r="AAN97" s="69"/>
      <c r="AAO97" s="69"/>
      <c r="AAP97" s="69"/>
      <c r="AAQ97" s="69"/>
      <c r="AAR97" s="69"/>
      <c r="AAS97" s="69"/>
      <c r="AAT97" s="69"/>
      <c r="AAU97" s="69"/>
      <c r="AAV97" s="69"/>
      <c r="AAW97" s="69"/>
      <c r="AAX97" s="69"/>
      <c r="AAY97" s="69"/>
      <c r="AAZ97" s="69"/>
      <c r="ABA97" s="69"/>
      <c r="ABB97" s="69"/>
      <c r="ABC97" s="69"/>
      <c r="ABD97" s="69"/>
      <c r="ABE97" s="69"/>
      <c r="ABF97" s="69"/>
      <c r="ABG97" s="69"/>
      <c r="ABH97" s="69"/>
      <c r="ABI97" s="69"/>
      <c r="ABJ97" s="69"/>
      <c r="ABK97" s="69"/>
      <c r="ABL97" s="69"/>
      <c r="ABM97" s="69"/>
      <c r="ABN97" s="69"/>
      <c r="ABO97" s="69"/>
      <c r="ABP97" s="69"/>
      <c r="ABQ97" s="69"/>
      <c r="ABR97" s="69"/>
      <c r="ABS97" s="69"/>
      <c r="ABT97" s="69"/>
      <c r="ABU97" s="69"/>
      <c r="ABV97" s="69"/>
      <c r="ABW97" s="69"/>
      <c r="ABX97" s="69"/>
      <c r="ABY97" s="69"/>
      <c r="ABZ97" s="69"/>
      <c r="ACA97" s="69"/>
      <c r="ACB97" s="69"/>
      <c r="ACC97" s="69"/>
      <c r="ACD97" s="69"/>
      <c r="ACE97" s="69"/>
      <c r="ACF97" s="69"/>
      <c r="ACG97" s="69"/>
      <c r="ACH97" s="69"/>
      <c r="ACI97" s="69"/>
      <c r="ACJ97" s="69"/>
      <c r="ACK97" s="69"/>
      <c r="ACL97" s="69"/>
      <c r="ACM97" s="69"/>
      <c r="ACN97" s="69"/>
      <c r="ACO97" s="69"/>
      <c r="ACP97" s="69"/>
      <c r="ACQ97" s="69"/>
      <c r="ACR97" s="69"/>
      <c r="ACS97" s="69"/>
      <c r="ACT97" s="69"/>
      <c r="ACU97" s="69"/>
      <c r="ACV97" s="69"/>
      <c r="ACW97" s="69"/>
      <c r="ACX97" s="69"/>
      <c r="ACY97" s="69"/>
      <c r="ACZ97" s="69"/>
      <c r="ADA97" s="69"/>
      <c r="ADB97" s="69"/>
      <c r="ADC97" s="69"/>
      <c r="ADD97" s="69"/>
      <c r="ADE97" s="69"/>
      <c r="ADF97" s="69"/>
      <c r="ADG97" s="69"/>
      <c r="ADH97" s="69"/>
      <c r="ADI97" s="69"/>
      <c r="ADJ97" s="69"/>
      <c r="ADK97" s="69"/>
      <c r="ADL97" s="69"/>
      <c r="ADM97" s="69"/>
      <c r="ADN97" s="69"/>
      <c r="ADO97" s="69"/>
      <c r="ADP97" s="69"/>
      <c r="ADQ97" s="69"/>
      <c r="ADR97" s="69"/>
      <c r="ADS97" s="69"/>
      <c r="ADT97" s="69"/>
      <c r="ADU97" s="69"/>
      <c r="ADV97" s="69"/>
      <c r="ADW97" s="69"/>
      <c r="ADX97" s="69"/>
      <c r="ADY97" s="69"/>
      <c r="ADZ97" s="69"/>
      <c r="AEA97" s="69"/>
      <c r="AEB97" s="69"/>
      <c r="AEC97" s="69"/>
      <c r="AED97" s="69"/>
      <c r="AEE97" s="69"/>
      <c r="AEF97" s="69"/>
      <c r="AEG97" s="69"/>
      <c r="AEH97" s="69"/>
      <c r="AEI97" s="69"/>
      <c r="AEJ97" s="69"/>
      <c r="AEK97" s="69"/>
      <c r="AEL97" s="69"/>
      <c r="AEM97" s="69"/>
      <c r="AEN97" s="69"/>
      <c r="AEO97" s="69"/>
      <c r="AEP97" s="69"/>
      <c r="AEQ97" s="69"/>
      <c r="AER97" s="69"/>
      <c r="AES97" s="69"/>
      <c r="AET97" s="69"/>
      <c r="AEU97" s="69"/>
      <c r="AEV97" s="69"/>
      <c r="AEW97" s="69"/>
      <c r="AEX97" s="69"/>
      <c r="AEY97" s="69"/>
      <c r="AEZ97" s="69"/>
      <c r="AFA97" s="69"/>
      <c r="AFB97" s="69"/>
      <c r="AFC97" s="69"/>
      <c r="AFD97" s="69"/>
      <c r="AFE97" s="69"/>
      <c r="AFF97" s="69"/>
      <c r="AFG97" s="69"/>
      <c r="AFH97" s="69"/>
      <c r="AFI97" s="69"/>
      <c r="AFJ97" s="69"/>
      <c r="AFK97" s="69"/>
      <c r="AFL97" s="69"/>
      <c r="AFM97" s="69"/>
      <c r="AFN97" s="69"/>
      <c r="AFO97" s="69"/>
      <c r="AFP97" s="69"/>
      <c r="AFQ97" s="69"/>
      <c r="AFR97" s="69"/>
      <c r="AFS97" s="69"/>
      <c r="AFT97" s="69"/>
      <c r="AFU97" s="69"/>
      <c r="AFV97" s="69"/>
      <c r="AFW97" s="69"/>
      <c r="AFX97" s="69"/>
      <c r="AFY97" s="69"/>
      <c r="AFZ97" s="69"/>
      <c r="AGA97" s="69"/>
      <c r="AGB97" s="69"/>
      <c r="AGC97" s="69"/>
      <c r="AGD97" s="69"/>
      <c r="AGE97" s="69"/>
      <c r="AGF97" s="69"/>
      <c r="AGG97" s="69"/>
      <c r="AGH97" s="69"/>
      <c r="AGI97" s="69"/>
      <c r="AGJ97" s="69"/>
      <c r="AGK97" s="69"/>
      <c r="AGL97" s="69"/>
      <c r="AGM97" s="69"/>
      <c r="AGN97" s="69"/>
      <c r="AGO97" s="69"/>
      <c r="AGP97" s="69"/>
      <c r="AGQ97" s="69"/>
      <c r="AGR97" s="69"/>
      <c r="AGS97" s="69"/>
      <c r="AGT97" s="69"/>
      <c r="AGU97" s="69"/>
      <c r="AGV97" s="69"/>
      <c r="AGW97" s="69"/>
      <c r="AGX97" s="69"/>
      <c r="AGY97" s="69"/>
      <c r="AGZ97" s="69"/>
      <c r="AHA97" s="69"/>
      <c r="AHB97" s="69"/>
      <c r="AHC97" s="69"/>
      <c r="AHD97" s="69"/>
      <c r="AHE97" s="69"/>
      <c r="AHF97" s="69"/>
      <c r="AHG97" s="69"/>
      <c r="AHH97" s="69"/>
      <c r="AHI97" s="69"/>
      <c r="AHJ97" s="69"/>
      <c r="AHK97" s="69"/>
      <c r="AHL97" s="69"/>
      <c r="AHM97" s="69"/>
      <c r="AHN97" s="69"/>
      <c r="AHO97" s="69"/>
      <c r="AHP97" s="69"/>
      <c r="AHQ97" s="69"/>
      <c r="AHR97" s="69"/>
      <c r="AHS97" s="69"/>
      <c r="AHT97" s="69"/>
      <c r="AHU97" s="69"/>
      <c r="AHV97" s="69"/>
      <c r="AHW97" s="69"/>
      <c r="AHX97" s="69"/>
      <c r="AHY97" s="69"/>
      <c r="AHZ97" s="69"/>
      <c r="AIA97" s="69"/>
      <c r="AIB97" s="69"/>
      <c r="AIC97" s="69"/>
      <c r="AID97" s="69"/>
      <c r="AIE97" s="69"/>
      <c r="AIF97" s="69"/>
      <c r="AIG97" s="69"/>
      <c r="AIH97" s="69"/>
      <c r="AII97" s="69"/>
      <c r="AIJ97" s="69"/>
      <c r="AIK97" s="69"/>
      <c r="AIL97" s="69"/>
      <c r="AIM97" s="69"/>
      <c r="AIN97" s="69"/>
      <c r="AIO97" s="69"/>
      <c r="AIP97" s="69"/>
      <c r="AIQ97" s="69"/>
      <c r="AIR97" s="69"/>
      <c r="AIS97" s="69"/>
      <c r="AIT97" s="69"/>
      <c r="AIU97" s="69"/>
      <c r="AIV97" s="69"/>
      <c r="AIW97" s="69"/>
      <c r="AIX97" s="69"/>
      <c r="AIY97" s="69"/>
      <c r="AIZ97" s="69"/>
      <c r="AJA97" s="69"/>
      <c r="AJB97" s="69"/>
      <c r="AJC97" s="69"/>
      <c r="AJD97" s="69"/>
      <c r="AJE97" s="69"/>
      <c r="AJF97" s="69"/>
      <c r="AJG97" s="69"/>
      <c r="AJH97" s="69"/>
      <c r="AJI97" s="69"/>
      <c r="AJJ97" s="69"/>
      <c r="AJK97" s="69"/>
      <c r="AJL97" s="69"/>
      <c r="AJM97" s="69"/>
      <c r="AJN97" s="69"/>
      <c r="AJO97" s="69"/>
      <c r="AJP97" s="69"/>
      <c r="AJQ97" s="69"/>
      <c r="AJR97" s="69"/>
      <c r="AJS97" s="69"/>
      <c r="AJT97" s="69"/>
      <c r="AJU97" s="69"/>
      <c r="AJV97" s="69"/>
      <c r="AJW97" s="69"/>
      <c r="AJX97" s="69"/>
      <c r="AJY97" s="69"/>
      <c r="AJZ97" s="69"/>
      <c r="AKA97" s="69"/>
      <c r="AKB97" s="69"/>
      <c r="AKC97" s="69"/>
      <c r="AKD97" s="69"/>
      <c r="AKE97" s="69"/>
      <c r="AKF97" s="69"/>
      <c r="AKG97" s="69"/>
      <c r="AKH97" s="69"/>
      <c r="AKI97" s="69"/>
      <c r="AKJ97" s="69"/>
      <c r="AKK97" s="69"/>
      <c r="AKL97" s="69"/>
      <c r="AKM97" s="69"/>
      <c r="AKN97" s="69"/>
      <c r="AKO97" s="69"/>
      <c r="AKP97" s="69"/>
      <c r="AKQ97" s="69"/>
      <c r="AKR97" s="69"/>
      <c r="AKS97" s="69"/>
      <c r="AKT97" s="69"/>
      <c r="AKU97" s="69"/>
      <c r="AKV97" s="69"/>
      <c r="AKW97" s="69"/>
      <c r="AKX97" s="69"/>
      <c r="AKY97" s="69"/>
      <c r="AKZ97" s="69"/>
      <c r="ALA97" s="69"/>
      <c r="ALB97" s="69"/>
      <c r="ALC97" s="69"/>
      <c r="ALD97" s="69"/>
    </row>
    <row r="98" spans="1:992" ht="48" customHeight="1" x14ac:dyDescent="0.25">
      <c r="A98" s="70"/>
      <c r="B98" s="105">
        <v>5</v>
      </c>
      <c r="C98" s="250" t="s">
        <v>381</v>
      </c>
      <c r="D98" s="105"/>
      <c r="E98" s="105">
        <v>12</v>
      </c>
      <c r="F98" s="105"/>
      <c r="G98" s="105"/>
      <c r="H98" s="105">
        <v>12</v>
      </c>
      <c r="I98" s="105"/>
      <c r="J98" s="106">
        <v>3</v>
      </c>
      <c r="K98" s="206"/>
      <c r="L98" s="207" t="s">
        <v>45</v>
      </c>
      <c r="M98" s="207"/>
      <c r="N98" s="207" t="s">
        <v>78</v>
      </c>
      <c r="O98" s="207"/>
      <c r="P98" s="208"/>
      <c r="Q98" s="207"/>
      <c r="R98" s="207" t="s">
        <v>260</v>
      </c>
      <c r="S98" s="207" t="s">
        <v>261</v>
      </c>
      <c r="T98" s="207" t="s">
        <v>262</v>
      </c>
    </row>
    <row r="99" spans="1:992" ht="13" x14ac:dyDescent="0.25">
      <c r="A99" s="1"/>
      <c r="B99" s="94"/>
      <c r="C99" s="95"/>
      <c r="D99" s="96"/>
      <c r="E99" s="97">
        <f>SUM(E94:E98)</f>
        <v>48</v>
      </c>
      <c r="F99" s="34">
        <f>SUM(F94:F98)</f>
        <v>0</v>
      </c>
      <c r="G99" s="34">
        <f>SUM(G94:G98)</f>
        <v>36</v>
      </c>
      <c r="H99" s="34">
        <f>SUM(H94:H98)</f>
        <v>20</v>
      </c>
      <c r="I99" s="98">
        <f>SUM(I94:I98)</f>
        <v>12</v>
      </c>
      <c r="J99" s="21">
        <f>SUM(J94:J98)</f>
        <v>22</v>
      </c>
      <c r="K99" s="41" t="e">
        <f>SUM(K94:K96)</f>
        <v>#REF!</v>
      </c>
      <c r="L99" s="36"/>
      <c r="M99" s="36"/>
      <c r="N99" s="36"/>
      <c r="O99" s="36"/>
      <c r="P99" s="36"/>
      <c r="R99" s="36"/>
      <c r="S99" s="36"/>
      <c r="T99" s="36"/>
    </row>
    <row r="100" spans="1:992" ht="26" x14ac:dyDescent="0.25">
      <c r="A100" s="1"/>
      <c r="B100" s="55"/>
      <c r="C100" s="49"/>
      <c r="D100" s="210" t="s">
        <v>38</v>
      </c>
      <c r="E100" s="211">
        <f>SUM(E99:I99)</f>
        <v>116</v>
      </c>
      <c r="F100" s="32"/>
      <c r="G100" s="32"/>
      <c r="H100" s="39" t="s">
        <v>43</v>
      </c>
      <c r="I100" s="40"/>
      <c r="J100" s="238">
        <f>J90+J99</f>
        <v>46</v>
      </c>
      <c r="L100" s="32"/>
      <c r="M100" s="32"/>
      <c r="N100" s="32"/>
      <c r="O100" s="32"/>
      <c r="P100" s="32"/>
      <c r="R100" s="130"/>
    </row>
    <row r="101" spans="1:992" s="147" customFormat="1" ht="13" x14ac:dyDescent="0.25">
      <c r="B101" s="148"/>
      <c r="C101" s="149"/>
      <c r="D101" s="150"/>
      <c r="E101" s="151"/>
      <c r="F101" s="152"/>
      <c r="G101" s="152"/>
      <c r="H101" s="153"/>
      <c r="I101" s="153"/>
      <c r="J101" s="153"/>
      <c r="K101" s="154"/>
      <c r="L101" s="152"/>
      <c r="M101" s="152"/>
      <c r="N101" s="152"/>
      <c r="O101" s="152"/>
      <c r="P101" s="152"/>
      <c r="Q101" s="152"/>
      <c r="R101" s="155"/>
      <c r="S101" s="154"/>
      <c r="T101" s="152"/>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c r="BN101" s="69"/>
      <c r="BO101" s="69"/>
      <c r="BP101" s="69"/>
      <c r="BQ101" s="69"/>
      <c r="BR101" s="69"/>
      <c r="BS101" s="69"/>
      <c r="BT101" s="69"/>
      <c r="BU101" s="69"/>
      <c r="BV101" s="69"/>
      <c r="BW101" s="69"/>
      <c r="BX101" s="69"/>
      <c r="BY101" s="69"/>
      <c r="BZ101" s="69"/>
      <c r="CA101" s="69"/>
      <c r="CB101" s="69"/>
      <c r="CC101" s="69"/>
      <c r="CD101" s="69"/>
      <c r="CE101" s="69"/>
      <c r="CF101" s="69"/>
      <c r="CG101" s="69"/>
      <c r="CH101" s="69"/>
      <c r="CI101" s="69"/>
      <c r="CJ101" s="69"/>
      <c r="CK101" s="69"/>
      <c r="CL101" s="69"/>
      <c r="CM101" s="69"/>
      <c r="CN101" s="69"/>
      <c r="CO101" s="69"/>
      <c r="CP101" s="69"/>
      <c r="CQ101" s="69"/>
      <c r="CR101" s="69"/>
      <c r="CS101" s="69"/>
      <c r="CT101" s="69"/>
      <c r="CU101" s="69"/>
      <c r="CV101" s="69"/>
      <c r="CW101" s="69"/>
      <c r="CX101" s="69"/>
      <c r="CY101" s="69"/>
      <c r="CZ101" s="69"/>
      <c r="DA101" s="69"/>
      <c r="DB101" s="69"/>
      <c r="DC101" s="69"/>
      <c r="DD101" s="69"/>
      <c r="DE101" s="69"/>
      <c r="DF101" s="69"/>
      <c r="DG101" s="69"/>
      <c r="DH101" s="69"/>
      <c r="DI101" s="69"/>
      <c r="DJ101" s="69"/>
      <c r="DK101" s="69"/>
      <c r="DL101" s="69"/>
      <c r="DM101" s="69"/>
      <c r="DN101" s="69"/>
      <c r="DO101" s="69"/>
      <c r="DP101" s="69"/>
      <c r="DQ101" s="69"/>
      <c r="DR101" s="69"/>
      <c r="DS101" s="69"/>
      <c r="DT101" s="69"/>
      <c r="DU101" s="69"/>
      <c r="DV101" s="69"/>
      <c r="DW101" s="69"/>
      <c r="DX101" s="69"/>
      <c r="DY101" s="69"/>
      <c r="DZ101" s="69"/>
      <c r="EA101" s="69"/>
      <c r="EB101" s="69"/>
      <c r="EC101" s="69"/>
      <c r="ED101" s="69"/>
      <c r="EE101" s="69"/>
      <c r="EF101" s="69"/>
      <c r="EG101" s="69"/>
      <c r="EH101" s="69"/>
      <c r="EI101" s="69"/>
      <c r="EJ101" s="69"/>
      <c r="EK101" s="69"/>
      <c r="EL101" s="69"/>
      <c r="EM101" s="69"/>
      <c r="EN101" s="69"/>
      <c r="EO101" s="69"/>
      <c r="EP101" s="69"/>
      <c r="EQ101" s="69"/>
      <c r="ER101" s="69"/>
      <c r="ES101" s="69"/>
      <c r="ET101" s="69"/>
      <c r="EU101" s="69"/>
      <c r="EV101" s="69"/>
      <c r="EW101" s="69"/>
      <c r="EX101" s="69"/>
      <c r="EY101" s="69"/>
      <c r="EZ101" s="69"/>
      <c r="FA101" s="69"/>
      <c r="FB101" s="69"/>
      <c r="FC101" s="69"/>
      <c r="FD101" s="69"/>
      <c r="FE101" s="69"/>
      <c r="FF101" s="69"/>
      <c r="FG101" s="69"/>
      <c r="FH101" s="69"/>
      <c r="FI101" s="69"/>
      <c r="FJ101" s="69"/>
      <c r="FK101" s="69"/>
      <c r="FL101" s="69"/>
      <c r="FM101" s="69"/>
      <c r="FN101" s="69"/>
      <c r="FO101" s="69"/>
      <c r="FP101" s="69"/>
      <c r="FQ101" s="69"/>
      <c r="FR101" s="69"/>
      <c r="FS101" s="69"/>
      <c r="FT101" s="69"/>
      <c r="FU101" s="69"/>
      <c r="FV101" s="69"/>
      <c r="FW101" s="69"/>
      <c r="FX101" s="69"/>
      <c r="FY101" s="69"/>
      <c r="FZ101" s="69"/>
      <c r="GA101" s="69"/>
      <c r="GB101" s="69"/>
      <c r="GC101" s="69"/>
      <c r="GD101" s="69"/>
      <c r="GE101" s="69"/>
      <c r="GF101" s="69"/>
      <c r="GG101" s="69"/>
      <c r="GH101" s="69"/>
      <c r="GI101" s="69"/>
      <c r="GJ101" s="69"/>
      <c r="GK101" s="69"/>
      <c r="GL101" s="69"/>
      <c r="GM101" s="69"/>
      <c r="GN101" s="69"/>
      <c r="GO101" s="69"/>
      <c r="GP101" s="69"/>
      <c r="GQ101" s="69"/>
      <c r="GR101" s="69"/>
      <c r="GS101" s="69"/>
      <c r="GT101" s="69"/>
      <c r="GU101" s="69"/>
      <c r="GV101" s="69"/>
      <c r="GW101" s="69"/>
      <c r="GX101" s="69"/>
      <c r="GY101" s="69"/>
      <c r="GZ101" s="69"/>
      <c r="HA101" s="69"/>
      <c r="HB101" s="69"/>
      <c r="HC101" s="69"/>
      <c r="HD101" s="69"/>
      <c r="HE101" s="69"/>
      <c r="HF101" s="69"/>
      <c r="HG101" s="69"/>
      <c r="HH101" s="69"/>
      <c r="HI101" s="69"/>
      <c r="HJ101" s="69"/>
      <c r="HK101" s="69"/>
      <c r="HL101" s="69"/>
      <c r="HM101" s="69"/>
      <c r="HN101" s="69"/>
      <c r="HO101" s="69"/>
      <c r="HP101" s="69"/>
      <c r="HQ101" s="69"/>
      <c r="HR101" s="69"/>
      <c r="HS101" s="69"/>
      <c r="HT101" s="69"/>
      <c r="HU101" s="69"/>
      <c r="HV101" s="69"/>
      <c r="HW101" s="69"/>
      <c r="HX101" s="69"/>
      <c r="HY101" s="69"/>
      <c r="HZ101" s="69"/>
      <c r="IA101" s="69"/>
      <c r="IB101" s="69"/>
      <c r="IC101" s="69"/>
      <c r="ID101" s="69"/>
      <c r="IE101" s="69"/>
      <c r="IF101" s="69"/>
      <c r="IG101" s="69"/>
      <c r="IH101" s="69"/>
      <c r="II101" s="69"/>
      <c r="IJ101" s="69"/>
      <c r="IK101" s="69"/>
      <c r="IL101" s="69"/>
      <c r="IM101" s="69"/>
      <c r="IN101" s="69"/>
      <c r="IO101" s="69"/>
      <c r="IP101" s="69"/>
      <c r="IQ101" s="69"/>
      <c r="IR101" s="69"/>
      <c r="IS101" s="69"/>
      <c r="IT101" s="69"/>
      <c r="IU101" s="69"/>
      <c r="IV101" s="69"/>
      <c r="IW101" s="69"/>
      <c r="IX101" s="69"/>
      <c r="IY101" s="69"/>
      <c r="IZ101" s="69"/>
      <c r="JA101" s="69"/>
      <c r="JB101" s="69"/>
      <c r="JC101" s="69"/>
      <c r="JD101" s="69"/>
      <c r="JE101" s="69"/>
      <c r="JF101" s="69"/>
      <c r="JG101" s="69"/>
      <c r="JH101" s="69"/>
      <c r="JI101" s="69"/>
      <c r="JJ101" s="69"/>
      <c r="JK101" s="69"/>
      <c r="JL101" s="69"/>
      <c r="JM101" s="69"/>
      <c r="JN101" s="69"/>
      <c r="JO101" s="69"/>
      <c r="JP101" s="69"/>
      <c r="JQ101" s="69"/>
      <c r="JR101" s="69"/>
      <c r="JS101" s="69"/>
      <c r="JT101" s="69"/>
      <c r="JU101" s="69"/>
      <c r="JV101" s="69"/>
      <c r="JW101" s="69"/>
      <c r="JX101" s="69"/>
      <c r="JY101" s="69"/>
      <c r="JZ101" s="69"/>
      <c r="KA101" s="69"/>
      <c r="KB101" s="69"/>
      <c r="KC101" s="69"/>
      <c r="KD101" s="69"/>
      <c r="KE101" s="69"/>
      <c r="KF101" s="69"/>
      <c r="KG101" s="69"/>
      <c r="KH101" s="69"/>
      <c r="KI101" s="69"/>
      <c r="KJ101" s="69"/>
      <c r="KK101" s="69"/>
      <c r="KL101" s="69"/>
      <c r="KM101" s="69"/>
      <c r="KN101" s="69"/>
      <c r="KO101" s="69"/>
      <c r="KP101" s="69"/>
      <c r="KQ101" s="69"/>
      <c r="KR101" s="69"/>
      <c r="KS101" s="69"/>
      <c r="KT101" s="69"/>
      <c r="KU101" s="69"/>
      <c r="KV101" s="69"/>
      <c r="KW101" s="69"/>
      <c r="KX101" s="69"/>
      <c r="KY101" s="69"/>
      <c r="KZ101" s="69"/>
      <c r="LA101" s="69"/>
      <c r="LB101" s="69"/>
      <c r="LC101" s="69"/>
      <c r="LD101" s="69"/>
      <c r="LE101" s="69"/>
      <c r="LF101" s="69"/>
      <c r="LG101" s="69"/>
      <c r="LH101" s="69"/>
      <c r="LI101" s="69"/>
      <c r="LJ101" s="69"/>
      <c r="LK101" s="69"/>
      <c r="LL101" s="69"/>
      <c r="LM101" s="69"/>
      <c r="LN101" s="69"/>
      <c r="LO101" s="69"/>
      <c r="LP101" s="69"/>
      <c r="LQ101" s="69"/>
      <c r="LR101" s="69"/>
      <c r="LS101" s="69"/>
      <c r="LT101" s="69"/>
      <c r="LU101" s="69"/>
      <c r="LV101" s="69"/>
      <c r="LW101" s="69"/>
      <c r="LX101" s="69"/>
      <c r="LY101" s="69"/>
      <c r="LZ101" s="69"/>
      <c r="MA101" s="69"/>
      <c r="MB101" s="69"/>
      <c r="MC101" s="69"/>
      <c r="MD101" s="69"/>
      <c r="ME101" s="69"/>
      <c r="MF101" s="69"/>
      <c r="MG101" s="69"/>
      <c r="MH101" s="69"/>
      <c r="MI101" s="69"/>
      <c r="MJ101" s="69"/>
      <c r="MK101" s="69"/>
      <c r="ML101" s="69"/>
      <c r="MM101" s="69"/>
      <c r="MN101" s="69"/>
      <c r="MO101" s="69"/>
      <c r="MP101" s="69"/>
      <c r="MQ101" s="69"/>
      <c r="MR101" s="69"/>
      <c r="MS101" s="69"/>
      <c r="MT101" s="69"/>
      <c r="MU101" s="69"/>
      <c r="MV101" s="69"/>
      <c r="MW101" s="69"/>
      <c r="MX101" s="69"/>
      <c r="MY101" s="69"/>
      <c r="MZ101" s="69"/>
      <c r="NA101" s="69"/>
      <c r="NB101" s="69"/>
      <c r="NC101" s="69"/>
      <c r="ND101" s="69"/>
      <c r="NE101" s="69"/>
      <c r="NF101" s="69"/>
      <c r="NG101" s="69"/>
      <c r="NH101" s="69"/>
      <c r="NI101" s="69"/>
      <c r="NJ101" s="69"/>
      <c r="NK101" s="69"/>
      <c r="NL101" s="69"/>
      <c r="NM101" s="69"/>
      <c r="NN101" s="69"/>
      <c r="NO101" s="69"/>
      <c r="NP101" s="69"/>
      <c r="NQ101" s="69"/>
      <c r="NR101" s="69"/>
      <c r="NS101" s="69"/>
      <c r="NT101" s="69"/>
      <c r="NU101" s="69"/>
      <c r="NV101" s="69"/>
      <c r="NW101" s="69"/>
      <c r="NX101" s="69"/>
      <c r="NY101" s="69"/>
      <c r="NZ101" s="69"/>
      <c r="OA101" s="69"/>
      <c r="OB101" s="69"/>
      <c r="OC101" s="69"/>
      <c r="OD101" s="69"/>
      <c r="OE101" s="69"/>
      <c r="OF101" s="69"/>
      <c r="OG101" s="69"/>
      <c r="OH101" s="69"/>
      <c r="OI101" s="69"/>
      <c r="OJ101" s="69"/>
      <c r="OK101" s="69"/>
      <c r="OL101" s="69"/>
      <c r="OM101" s="69"/>
      <c r="ON101" s="69"/>
      <c r="OO101" s="69"/>
      <c r="OP101" s="69"/>
      <c r="OQ101" s="69"/>
      <c r="OR101" s="69"/>
      <c r="OS101" s="69"/>
      <c r="OT101" s="69"/>
      <c r="OU101" s="69"/>
      <c r="OV101" s="69"/>
      <c r="OW101" s="69"/>
      <c r="OX101" s="69"/>
      <c r="OY101" s="69"/>
      <c r="OZ101" s="69"/>
      <c r="PA101" s="69"/>
      <c r="PB101" s="69"/>
      <c r="PC101" s="69"/>
      <c r="PD101" s="69"/>
      <c r="PE101" s="69"/>
      <c r="PF101" s="69"/>
      <c r="PG101" s="69"/>
      <c r="PH101" s="69"/>
      <c r="PI101" s="69"/>
      <c r="PJ101" s="69"/>
      <c r="PK101" s="69"/>
      <c r="PL101" s="69"/>
      <c r="PM101" s="69"/>
      <c r="PN101" s="69"/>
      <c r="PO101" s="69"/>
      <c r="PP101" s="69"/>
      <c r="PQ101" s="69"/>
      <c r="PR101" s="69"/>
      <c r="PS101" s="69"/>
      <c r="PT101" s="69"/>
      <c r="PU101" s="69"/>
      <c r="PV101" s="69"/>
      <c r="PW101" s="69"/>
      <c r="PX101" s="69"/>
      <c r="PY101" s="69"/>
      <c r="PZ101" s="69"/>
      <c r="QA101" s="69"/>
      <c r="QB101" s="69"/>
      <c r="QC101" s="69"/>
      <c r="QD101" s="69"/>
      <c r="QE101" s="69"/>
      <c r="QF101" s="69"/>
      <c r="QG101" s="69"/>
      <c r="QH101" s="69"/>
      <c r="QI101" s="69"/>
      <c r="QJ101" s="69"/>
      <c r="QK101" s="69"/>
      <c r="QL101" s="69"/>
      <c r="QM101" s="69"/>
      <c r="QN101" s="69"/>
      <c r="QO101" s="69"/>
      <c r="QP101" s="69"/>
      <c r="QQ101" s="69"/>
      <c r="QR101" s="69"/>
      <c r="QS101" s="69"/>
      <c r="QT101" s="69"/>
      <c r="QU101" s="69"/>
      <c r="QV101" s="69"/>
      <c r="QW101" s="69"/>
      <c r="QX101" s="69"/>
      <c r="QY101" s="69"/>
      <c r="QZ101" s="69"/>
      <c r="RA101" s="69"/>
      <c r="RB101" s="69"/>
      <c r="RC101" s="69"/>
      <c r="RD101" s="69"/>
      <c r="RE101" s="69"/>
      <c r="RF101" s="69"/>
      <c r="RG101" s="69"/>
      <c r="RH101" s="69"/>
      <c r="RI101" s="69"/>
      <c r="RJ101" s="69"/>
      <c r="RK101" s="69"/>
      <c r="RL101" s="69"/>
      <c r="RM101" s="69"/>
      <c r="RN101" s="69"/>
      <c r="RO101" s="69"/>
      <c r="RP101" s="69"/>
      <c r="RQ101" s="69"/>
      <c r="RR101" s="69"/>
      <c r="RS101" s="69"/>
      <c r="RT101" s="69"/>
      <c r="RU101" s="69"/>
      <c r="RV101" s="69"/>
      <c r="RW101" s="69"/>
      <c r="RX101" s="69"/>
      <c r="RY101" s="69"/>
      <c r="RZ101" s="69"/>
      <c r="SA101" s="69"/>
      <c r="SB101" s="69"/>
      <c r="SC101" s="69"/>
      <c r="SD101" s="69"/>
      <c r="SE101" s="69"/>
      <c r="SF101" s="69"/>
      <c r="SG101" s="69"/>
      <c r="SH101" s="69"/>
      <c r="SI101" s="69"/>
      <c r="SJ101" s="69"/>
      <c r="SK101" s="69"/>
      <c r="SL101" s="69"/>
      <c r="SM101" s="69"/>
      <c r="SN101" s="69"/>
      <c r="SO101" s="69"/>
      <c r="SP101" s="69"/>
      <c r="SQ101" s="69"/>
      <c r="SR101" s="69"/>
      <c r="SS101" s="69"/>
      <c r="ST101" s="69"/>
      <c r="SU101" s="69"/>
      <c r="SV101" s="69"/>
      <c r="SW101" s="69"/>
      <c r="SX101" s="69"/>
      <c r="SY101" s="69"/>
      <c r="SZ101" s="69"/>
      <c r="TA101" s="69"/>
      <c r="TB101" s="69"/>
      <c r="TC101" s="69"/>
      <c r="TD101" s="69"/>
      <c r="TE101" s="69"/>
      <c r="TF101" s="69"/>
      <c r="TG101" s="69"/>
      <c r="TH101" s="69"/>
      <c r="TI101" s="69"/>
      <c r="TJ101" s="69"/>
      <c r="TK101" s="69"/>
      <c r="TL101" s="69"/>
      <c r="TM101" s="69"/>
      <c r="TN101" s="69"/>
      <c r="TO101" s="69"/>
      <c r="TP101" s="69"/>
      <c r="TQ101" s="69"/>
      <c r="TR101" s="69"/>
      <c r="TS101" s="69"/>
      <c r="TT101" s="69"/>
      <c r="TU101" s="69"/>
      <c r="TV101" s="69"/>
      <c r="TW101" s="69"/>
      <c r="TX101" s="69"/>
      <c r="TY101" s="69"/>
      <c r="TZ101" s="69"/>
      <c r="UA101" s="69"/>
      <c r="UB101" s="69"/>
      <c r="UC101" s="69"/>
      <c r="UD101" s="69"/>
      <c r="UE101" s="69"/>
      <c r="UF101" s="69"/>
      <c r="UG101" s="69"/>
      <c r="UH101" s="69"/>
      <c r="UI101" s="69"/>
      <c r="UJ101" s="69"/>
      <c r="UK101" s="69"/>
      <c r="UL101" s="69"/>
      <c r="UM101" s="69"/>
      <c r="UN101" s="69"/>
      <c r="UO101" s="69"/>
      <c r="UP101" s="69"/>
      <c r="UQ101" s="69"/>
      <c r="UR101" s="69"/>
      <c r="US101" s="69"/>
      <c r="UT101" s="69"/>
      <c r="UU101" s="69"/>
      <c r="UV101" s="69"/>
      <c r="UW101" s="69"/>
      <c r="UX101" s="69"/>
      <c r="UY101" s="69"/>
      <c r="UZ101" s="69"/>
      <c r="VA101" s="69"/>
      <c r="VB101" s="69"/>
      <c r="VC101" s="69"/>
      <c r="VD101" s="69"/>
      <c r="VE101" s="69"/>
      <c r="VF101" s="69"/>
      <c r="VG101" s="69"/>
      <c r="VH101" s="69"/>
      <c r="VI101" s="69"/>
      <c r="VJ101" s="69"/>
      <c r="VK101" s="69"/>
      <c r="VL101" s="69"/>
      <c r="VM101" s="69"/>
      <c r="VN101" s="69"/>
      <c r="VO101" s="69"/>
      <c r="VP101" s="69"/>
      <c r="VQ101" s="69"/>
      <c r="VR101" s="69"/>
      <c r="VS101" s="69"/>
      <c r="VT101" s="69"/>
      <c r="VU101" s="69"/>
      <c r="VV101" s="69"/>
      <c r="VW101" s="69"/>
      <c r="VX101" s="69"/>
      <c r="VY101" s="69"/>
      <c r="VZ101" s="69"/>
      <c r="WA101" s="69"/>
      <c r="WB101" s="69"/>
      <c r="WC101" s="69"/>
      <c r="WD101" s="69"/>
      <c r="WE101" s="69"/>
      <c r="WF101" s="69"/>
      <c r="WG101" s="69"/>
      <c r="WH101" s="69"/>
      <c r="WI101" s="69"/>
      <c r="WJ101" s="69"/>
      <c r="WK101" s="69"/>
      <c r="WL101" s="69"/>
      <c r="WM101" s="69"/>
      <c r="WN101" s="69"/>
      <c r="WO101" s="69"/>
      <c r="WP101" s="69"/>
      <c r="WQ101" s="69"/>
      <c r="WR101" s="69"/>
      <c r="WS101" s="69"/>
      <c r="WT101" s="69"/>
      <c r="WU101" s="69"/>
      <c r="WV101" s="69"/>
      <c r="WW101" s="69"/>
      <c r="WX101" s="69"/>
      <c r="WY101" s="69"/>
      <c r="WZ101" s="69"/>
      <c r="XA101" s="69"/>
      <c r="XB101" s="69"/>
      <c r="XC101" s="69"/>
      <c r="XD101" s="69"/>
      <c r="XE101" s="69"/>
      <c r="XF101" s="69"/>
      <c r="XG101" s="69"/>
      <c r="XH101" s="69"/>
      <c r="XI101" s="69"/>
      <c r="XJ101" s="69"/>
      <c r="XK101" s="69"/>
      <c r="XL101" s="69"/>
      <c r="XM101" s="69"/>
      <c r="XN101" s="69"/>
      <c r="XO101" s="69"/>
      <c r="XP101" s="69"/>
      <c r="XQ101" s="69"/>
      <c r="XR101" s="69"/>
      <c r="XS101" s="69"/>
      <c r="XT101" s="69"/>
      <c r="XU101" s="69"/>
      <c r="XV101" s="69"/>
      <c r="XW101" s="69"/>
      <c r="XX101" s="69"/>
      <c r="XY101" s="69"/>
      <c r="XZ101" s="69"/>
      <c r="YA101" s="69"/>
      <c r="YB101" s="69"/>
      <c r="YC101" s="69"/>
      <c r="YD101" s="69"/>
      <c r="YE101" s="69"/>
      <c r="YF101" s="69"/>
      <c r="YG101" s="69"/>
      <c r="YH101" s="69"/>
      <c r="YI101" s="69"/>
      <c r="YJ101" s="69"/>
      <c r="YK101" s="69"/>
      <c r="YL101" s="69"/>
      <c r="YM101" s="69"/>
      <c r="YN101" s="69"/>
      <c r="YO101" s="69"/>
      <c r="YP101" s="69"/>
      <c r="YQ101" s="69"/>
      <c r="YR101" s="69"/>
      <c r="YS101" s="69"/>
      <c r="YT101" s="69"/>
      <c r="YU101" s="69"/>
      <c r="YV101" s="69"/>
      <c r="YW101" s="69"/>
      <c r="YX101" s="69"/>
      <c r="YY101" s="69"/>
      <c r="YZ101" s="69"/>
      <c r="ZA101" s="69"/>
      <c r="ZB101" s="69"/>
      <c r="ZC101" s="69"/>
      <c r="ZD101" s="69"/>
      <c r="ZE101" s="69"/>
      <c r="ZF101" s="69"/>
      <c r="ZG101" s="69"/>
      <c r="ZH101" s="69"/>
      <c r="ZI101" s="69"/>
      <c r="ZJ101" s="69"/>
      <c r="ZK101" s="69"/>
      <c r="ZL101" s="69"/>
      <c r="ZM101" s="69"/>
      <c r="ZN101" s="69"/>
      <c r="ZO101" s="69"/>
      <c r="ZP101" s="69"/>
      <c r="ZQ101" s="69"/>
      <c r="ZR101" s="69"/>
      <c r="ZS101" s="69"/>
      <c r="ZT101" s="69"/>
      <c r="ZU101" s="69"/>
      <c r="ZV101" s="69"/>
      <c r="ZW101" s="69"/>
      <c r="ZX101" s="69"/>
      <c r="ZY101" s="69"/>
      <c r="ZZ101" s="69"/>
      <c r="AAA101" s="69"/>
      <c r="AAB101" s="69"/>
      <c r="AAC101" s="69"/>
      <c r="AAD101" s="69"/>
      <c r="AAE101" s="69"/>
      <c r="AAF101" s="69"/>
      <c r="AAG101" s="69"/>
      <c r="AAH101" s="69"/>
      <c r="AAI101" s="69"/>
      <c r="AAJ101" s="69"/>
      <c r="AAK101" s="69"/>
      <c r="AAL101" s="69"/>
      <c r="AAM101" s="69"/>
      <c r="AAN101" s="69"/>
      <c r="AAO101" s="69"/>
      <c r="AAP101" s="69"/>
      <c r="AAQ101" s="69"/>
      <c r="AAR101" s="69"/>
      <c r="AAS101" s="69"/>
      <c r="AAT101" s="69"/>
      <c r="AAU101" s="69"/>
      <c r="AAV101" s="69"/>
      <c r="AAW101" s="69"/>
      <c r="AAX101" s="69"/>
      <c r="AAY101" s="69"/>
      <c r="AAZ101" s="69"/>
      <c r="ABA101" s="69"/>
      <c r="ABB101" s="69"/>
      <c r="ABC101" s="69"/>
      <c r="ABD101" s="69"/>
      <c r="ABE101" s="69"/>
      <c r="ABF101" s="69"/>
      <c r="ABG101" s="69"/>
      <c r="ABH101" s="69"/>
      <c r="ABI101" s="69"/>
      <c r="ABJ101" s="69"/>
      <c r="ABK101" s="69"/>
      <c r="ABL101" s="69"/>
      <c r="ABM101" s="69"/>
      <c r="ABN101" s="69"/>
      <c r="ABO101" s="69"/>
      <c r="ABP101" s="69"/>
      <c r="ABQ101" s="69"/>
      <c r="ABR101" s="69"/>
      <c r="ABS101" s="69"/>
      <c r="ABT101" s="69"/>
      <c r="ABU101" s="69"/>
      <c r="ABV101" s="69"/>
      <c r="ABW101" s="69"/>
      <c r="ABX101" s="69"/>
      <c r="ABY101" s="69"/>
      <c r="ABZ101" s="69"/>
      <c r="ACA101" s="69"/>
      <c r="ACB101" s="69"/>
      <c r="ACC101" s="69"/>
      <c r="ACD101" s="69"/>
      <c r="ACE101" s="69"/>
      <c r="ACF101" s="69"/>
      <c r="ACG101" s="69"/>
      <c r="ACH101" s="69"/>
      <c r="ACI101" s="69"/>
      <c r="ACJ101" s="69"/>
      <c r="ACK101" s="69"/>
      <c r="ACL101" s="69"/>
      <c r="ACM101" s="69"/>
      <c r="ACN101" s="69"/>
      <c r="ACO101" s="69"/>
      <c r="ACP101" s="69"/>
      <c r="ACQ101" s="69"/>
      <c r="ACR101" s="69"/>
      <c r="ACS101" s="69"/>
      <c r="ACT101" s="69"/>
      <c r="ACU101" s="69"/>
      <c r="ACV101" s="69"/>
      <c r="ACW101" s="69"/>
      <c r="ACX101" s="69"/>
      <c r="ACY101" s="69"/>
      <c r="ACZ101" s="69"/>
      <c r="ADA101" s="69"/>
      <c r="ADB101" s="69"/>
      <c r="ADC101" s="69"/>
      <c r="ADD101" s="69"/>
      <c r="ADE101" s="69"/>
      <c r="ADF101" s="69"/>
      <c r="ADG101" s="69"/>
      <c r="ADH101" s="69"/>
      <c r="ADI101" s="69"/>
      <c r="ADJ101" s="69"/>
      <c r="ADK101" s="69"/>
      <c r="ADL101" s="69"/>
      <c r="ADM101" s="69"/>
      <c r="ADN101" s="69"/>
      <c r="ADO101" s="69"/>
      <c r="ADP101" s="69"/>
      <c r="ADQ101" s="69"/>
      <c r="ADR101" s="69"/>
      <c r="ADS101" s="69"/>
      <c r="ADT101" s="69"/>
      <c r="ADU101" s="69"/>
      <c r="ADV101" s="69"/>
      <c r="ADW101" s="69"/>
      <c r="ADX101" s="69"/>
      <c r="ADY101" s="69"/>
      <c r="ADZ101" s="69"/>
      <c r="AEA101" s="69"/>
      <c r="AEB101" s="69"/>
      <c r="AEC101" s="69"/>
      <c r="AED101" s="69"/>
      <c r="AEE101" s="69"/>
      <c r="AEF101" s="69"/>
      <c r="AEG101" s="69"/>
      <c r="AEH101" s="69"/>
      <c r="AEI101" s="69"/>
      <c r="AEJ101" s="69"/>
      <c r="AEK101" s="69"/>
      <c r="AEL101" s="69"/>
      <c r="AEM101" s="69"/>
      <c r="AEN101" s="69"/>
      <c r="AEO101" s="69"/>
      <c r="AEP101" s="69"/>
      <c r="AEQ101" s="69"/>
      <c r="AER101" s="69"/>
      <c r="AES101" s="69"/>
      <c r="AET101" s="69"/>
      <c r="AEU101" s="69"/>
      <c r="AEV101" s="69"/>
      <c r="AEW101" s="69"/>
      <c r="AEX101" s="69"/>
      <c r="AEY101" s="69"/>
      <c r="AEZ101" s="69"/>
      <c r="AFA101" s="69"/>
      <c r="AFB101" s="69"/>
      <c r="AFC101" s="69"/>
      <c r="AFD101" s="69"/>
      <c r="AFE101" s="69"/>
      <c r="AFF101" s="69"/>
      <c r="AFG101" s="69"/>
      <c r="AFH101" s="69"/>
      <c r="AFI101" s="69"/>
      <c r="AFJ101" s="69"/>
      <c r="AFK101" s="69"/>
      <c r="AFL101" s="69"/>
      <c r="AFM101" s="69"/>
      <c r="AFN101" s="69"/>
      <c r="AFO101" s="69"/>
      <c r="AFP101" s="69"/>
      <c r="AFQ101" s="69"/>
      <c r="AFR101" s="69"/>
      <c r="AFS101" s="69"/>
      <c r="AFT101" s="69"/>
      <c r="AFU101" s="69"/>
      <c r="AFV101" s="69"/>
      <c r="AFW101" s="69"/>
      <c r="AFX101" s="69"/>
      <c r="AFY101" s="69"/>
      <c r="AFZ101" s="69"/>
      <c r="AGA101" s="69"/>
      <c r="AGB101" s="69"/>
      <c r="AGC101" s="69"/>
      <c r="AGD101" s="69"/>
      <c r="AGE101" s="69"/>
      <c r="AGF101" s="69"/>
      <c r="AGG101" s="69"/>
      <c r="AGH101" s="69"/>
      <c r="AGI101" s="69"/>
      <c r="AGJ101" s="69"/>
      <c r="AGK101" s="69"/>
      <c r="AGL101" s="69"/>
      <c r="AGM101" s="69"/>
      <c r="AGN101" s="69"/>
      <c r="AGO101" s="69"/>
      <c r="AGP101" s="69"/>
      <c r="AGQ101" s="69"/>
      <c r="AGR101" s="69"/>
      <c r="AGS101" s="69"/>
      <c r="AGT101" s="69"/>
      <c r="AGU101" s="69"/>
      <c r="AGV101" s="69"/>
      <c r="AGW101" s="69"/>
      <c r="AGX101" s="69"/>
      <c r="AGY101" s="69"/>
      <c r="AGZ101" s="69"/>
      <c r="AHA101" s="69"/>
      <c r="AHB101" s="69"/>
      <c r="AHC101" s="69"/>
      <c r="AHD101" s="69"/>
      <c r="AHE101" s="69"/>
      <c r="AHF101" s="69"/>
      <c r="AHG101" s="69"/>
      <c r="AHH101" s="69"/>
      <c r="AHI101" s="69"/>
      <c r="AHJ101" s="69"/>
      <c r="AHK101" s="69"/>
      <c r="AHL101" s="69"/>
      <c r="AHM101" s="69"/>
      <c r="AHN101" s="69"/>
      <c r="AHO101" s="69"/>
      <c r="AHP101" s="69"/>
      <c r="AHQ101" s="69"/>
      <c r="AHR101" s="69"/>
      <c r="AHS101" s="69"/>
      <c r="AHT101" s="69"/>
      <c r="AHU101" s="69"/>
      <c r="AHV101" s="69"/>
      <c r="AHW101" s="69"/>
      <c r="AHX101" s="69"/>
      <c r="AHY101" s="69"/>
      <c r="AHZ101" s="69"/>
      <c r="AIA101" s="69"/>
      <c r="AIB101" s="69"/>
      <c r="AIC101" s="69"/>
      <c r="AID101" s="69"/>
      <c r="AIE101" s="69"/>
      <c r="AIF101" s="69"/>
      <c r="AIG101" s="69"/>
      <c r="AIH101" s="69"/>
      <c r="AII101" s="69"/>
      <c r="AIJ101" s="69"/>
      <c r="AIK101" s="69"/>
      <c r="AIL101" s="69"/>
      <c r="AIM101" s="69"/>
      <c r="AIN101" s="69"/>
      <c r="AIO101" s="69"/>
      <c r="AIP101" s="69"/>
      <c r="AIQ101" s="69"/>
      <c r="AIR101" s="69"/>
      <c r="AIS101" s="69"/>
      <c r="AIT101" s="69"/>
      <c r="AIU101" s="69"/>
      <c r="AIV101" s="69"/>
      <c r="AIW101" s="69"/>
      <c r="AIX101" s="69"/>
      <c r="AIY101" s="69"/>
      <c r="AIZ101" s="69"/>
      <c r="AJA101" s="69"/>
      <c r="AJB101" s="69"/>
      <c r="AJC101" s="69"/>
      <c r="AJD101" s="69"/>
      <c r="AJE101" s="69"/>
      <c r="AJF101" s="69"/>
      <c r="AJG101" s="69"/>
      <c r="AJH101" s="69"/>
      <c r="AJI101" s="69"/>
      <c r="AJJ101" s="69"/>
      <c r="AJK101" s="69"/>
      <c r="AJL101" s="69"/>
      <c r="AJM101" s="69"/>
      <c r="AJN101" s="69"/>
      <c r="AJO101" s="69"/>
      <c r="AJP101" s="69"/>
      <c r="AJQ101" s="69"/>
      <c r="AJR101" s="69"/>
      <c r="AJS101" s="69"/>
      <c r="AJT101" s="69"/>
      <c r="AJU101" s="69"/>
      <c r="AJV101" s="69"/>
      <c r="AJW101" s="69"/>
      <c r="AJX101" s="69"/>
      <c r="AJY101" s="69"/>
      <c r="AJZ101" s="69"/>
      <c r="AKA101" s="69"/>
      <c r="AKB101" s="69"/>
      <c r="AKC101" s="69"/>
      <c r="AKD101" s="69"/>
      <c r="AKE101" s="69"/>
      <c r="AKF101" s="69"/>
      <c r="AKG101" s="69"/>
      <c r="AKH101" s="69"/>
      <c r="AKI101" s="69"/>
      <c r="AKJ101" s="69"/>
      <c r="AKK101" s="69"/>
      <c r="AKL101" s="69"/>
      <c r="AKM101" s="69"/>
      <c r="AKN101" s="69"/>
      <c r="AKO101" s="69"/>
      <c r="AKP101" s="69"/>
      <c r="AKQ101" s="69"/>
      <c r="AKR101" s="69"/>
      <c r="AKS101" s="69"/>
      <c r="AKT101" s="69"/>
      <c r="AKU101" s="69"/>
      <c r="AKV101" s="69"/>
      <c r="AKW101" s="69"/>
      <c r="AKX101" s="69"/>
      <c r="AKY101" s="69"/>
      <c r="AKZ101" s="69"/>
      <c r="ALA101" s="69"/>
      <c r="ALB101" s="69"/>
      <c r="ALC101" s="69"/>
      <c r="ALD101" s="69"/>
    </row>
    <row r="102" spans="1:992" ht="16.5" customHeight="1" x14ac:dyDescent="0.25">
      <c r="A102" s="70"/>
      <c r="B102" s="70"/>
      <c r="C102" s="138" t="s">
        <v>82</v>
      </c>
      <c r="D102" s="139"/>
      <c r="E102" s="140">
        <f>SUM(_wyk1,_wyk2,_wyk3,_wyk4,_wyk5,_wyk6,_wyk7,E99)</f>
        <v>762</v>
      </c>
      <c r="F102" s="140">
        <f>SUM(F21,F32,F45,F57,F68,F79,F90,F99)</f>
        <v>225</v>
      </c>
      <c r="G102" s="140">
        <f>SUM(G21,G32,G45,G57,G68,G79,G90,G99)</f>
        <v>656</v>
      </c>
      <c r="H102" s="140">
        <f>SUM(H21,H32,H45,H57,H68,H79,H90,H99)</f>
        <v>56</v>
      </c>
      <c r="I102" s="140">
        <f>SUM(I21,I32,I45,I57,I68,I79,I90,I99)</f>
        <v>12</v>
      </c>
      <c r="J102" s="243">
        <f>SUM(J21,J32,J45,J57,J68,J79,J90,J99)</f>
        <v>210</v>
      </c>
      <c r="K102" s="141" t="e">
        <f>SUM(#REF!)</f>
        <v>#REF!</v>
      </c>
      <c r="L102" s="240"/>
      <c r="M102" s="240"/>
      <c r="N102" s="240"/>
      <c r="O102" s="241"/>
      <c r="P102" s="241"/>
      <c r="Q102" s="242"/>
      <c r="R102" s="155"/>
      <c r="S102" s="155"/>
      <c r="T102" s="155"/>
    </row>
    <row r="103" spans="1:992" ht="23" x14ac:dyDescent="0.25">
      <c r="A103" s="70"/>
      <c r="B103" s="70"/>
      <c r="C103" s="55"/>
      <c r="D103" s="143" t="s">
        <v>38</v>
      </c>
      <c r="E103" s="144">
        <f>SUM(E102:I102)</f>
        <v>1711</v>
      </c>
      <c r="F103" s="32"/>
      <c r="G103" s="32"/>
      <c r="H103" s="32"/>
      <c r="I103" s="32"/>
      <c r="J103" s="32"/>
      <c r="K103" s="51"/>
      <c r="L103" s="145"/>
      <c r="M103" s="145"/>
      <c r="N103" s="145"/>
      <c r="O103" s="146"/>
      <c r="P103" s="142"/>
      <c r="Q103" s="142"/>
      <c r="R103" s="66"/>
      <c r="S103" s="65"/>
      <c r="T103" s="65"/>
    </row>
    <row r="104" spans="1:992" ht="15.5" x14ac:dyDescent="0.25">
      <c r="A104" s="1"/>
      <c r="B104" s="55"/>
      <c r="C104" s="246" t="s">
        <v>65</v>
      </c>
      <c r="D104" s="247"/>
      <c r="E104" s="244"/>
      <c r="F104" s="244"/>
      <c r="G104" s="244"/>
      <c r="H104" s="244"/>
      <c r="I104" s="244"/>
      <c r="J104" s="244"/>
      <c r="K104" s="245"/>
      <c r="L104" s="244"/>
      <c r="M104" s="244"/>
      <c r="N104" s="244"/>
      <c r="O104" s="244"/>
      <c r="P104" s="32"/>
    </row>
    <row r="105" spans="1:992" x14ac:dyDescent="0.25">
      <c r="A105" s="1"/>
      <c r="B105" s="55"/>
      <c r="C105" s="50"/>
      <c r="D105" s="43"/>
      <c r="E105" s="32"/>
      <c r="F105" s="32"/>
      <c r="G105" s="32"/>
      <c r="H105" s="32"/>
      <c r="I105" s="32"/>
      <c r="J105" s="32"/>
      <c r="K105" s="31"/>
      <c r="L105" s="32"/>
      <c r="M105" s="32"/>
      <c r="N105" s="32"/>
      <c r="O105" s="32"/>
      <c r="P105" s="32"/>
    </row>
    <row r="106" spans="1:992" ht="13" x14ac:dyDescent="0.25">
      <c r="A106" s="1"/>
      <c r="B106" s="55"/>
      <c r="C106" s="261" t="s">
        <v>60</v>
      </c>
      <c r="D106" s="21">
        <f>E103</f>
        <v>1711</v>
      </c>
      <c r="E106" s="32"/>
      <c r="F106" s="32"/>
      <c r="G106" s="32"/>
      <c r="H106" s="32"/>
      <c r="I106" s="32"/>
      <c r="J106" s="32"/>
      <c r="K106" s="31"/>
      <c r="L106" s="32"/>
      <c r="M106" s="32"/>
      <c r="N106" s="32"/>
      <c r="O106" s="32"/>
      <c r="P106" s="32"/>
    </row>
    <row r="107" spans="1:992" ht="13" x14ac:dyDescent="0.25">
      <c r="A107" s="1"/>
      <c r="B107" s="56"/>
      <c r="C107" s="262" t="s">
        <v>61</v>
      </c>
      <c r="D107" s="21">
        <v>80</v>
      </c>
      <c r="E107" s="44"/>
      <c r="F107" s="44"/>
      <c r="G107" s="44"/>
      <c r="H107" s="44"/>
      <c r="I107" s="44"/>
      <c r="J107" s="44"/>
      <c r="K107" s="31"/>
      <c r="L107" s="32"/>
      <c r="M107" s="32"/>
      <c r="N107" s="32"/>
      <c r="O107" s="32"/>
      <c r="P107" s="32"/>
    </row>
    <row r="108" spans="1:992" ht="13" x14ac:dyDescent="0.25">
      <c r="A108" s="70"/>
      <c r="B108" s="56"/>
      <c r="C108" s="262" t="s">
        <v>62</v>
      </c>
      <c r="D108" s="82">
        <f>all+D107</f>
        <v>1791</v>
      </c>
      <c r="E108" s="44"/>
      <c r="F108" s="44"/>
      <c r="G108" s="44"/>
      <c r="H108" s="44"/>
      <c r="I108" s="44"/>
      <c r="J108" s="44"/>
      <c r="K108" s="31"/>
      <c r="L108" s="32"/>
      <c r="M108" s="32"/>
      <c r="N108" s="32"/>
      <c r="O108" s="32"/>
      <c r="P108" s="32"/>
    </row>
    <row r="109" spans="1:992" ht="13" x14ac:dyDescent="0.25">
      <c r="A109" s="70"/>
      <c r="B109" s="56"/>
      <c r="C109" s="262" t="s">
        <v>56</v>
      </c>
      <c r="D109" s="82">
        <f>J102</f>
        <v>210</v>
      </c>
      <c r="E109" s="44"/>
      <c r="F109" s="44"/>
      <c r="G109" s="44"/>
      <c r="H109" s="44"/>
      <c r="I109" s="44"/>
      <c r="J109" s="44"/>
      <c r="K109" s="31"/>
      <c r="L109" s="32"/>
      <c r="M109" s="32"/>
      <c r="N109" s="32"/>
      <c r="O109" s="32"/>
      <c r="P109" s="32"/>
    </row>
    <row r="110" spans="1:992" ht="13" x14ac:dyDescent="0.25">
      <c r="A110" s="70"/>
      <c r="B110" s="56"/>
      <c r="C110" s="263" t="s">
        <v>73</v>
      </c>
      <c r="D110" s="20">
        <f>SUMIF(L7:L98,"=obi",J7:J98)</f>
        <v>63</v>
      </c>
      <c r="E110" s="44"/>
      <c r="F110" s="44"/>
      <c r="G110" s="44"/>
      <c r="H110" s="44"/>
      <c r="I110" s="44"/>
      <c r="J110" s="44"/>
      <c r="K110" s="31"/>
      <c r="L110" s="32"/>
      <c r="M110" s="32"/>
      <c r="N110" s="32"/>
      <c r="O110" s="32"/>
      <c r="P110" s="32"/>
    </row>
    <row r="111" spans="1:992" ht="26" x14ac:dyDescent="0.25">
      <c r="A111" s="70"/>
      <c r="B111" s="56"/>
      <c r="C111" s="263" t="s">
        <v>112</v>
      </c>
      <c r="D111" s="393">
        <v>63</v>
      </c>
      <c r="E111" s="44"/>
      <c r="F111" s="44"/>
      <c r="G111" s="44"/>
      <c r="H111" s="44"/>
      <c r="I111" s="44"/>
      <c r="J111" s="44"/>
      <c r="K111" s="31"/>
      <c r="L111" s="32"/>
      <c r="M111" s="32"/>
      <c r="N111" s="32"/>
      <c r="O111" s="32"/>
      <c r="P111" s="32"/>
    </row>
    <row r="112" spans="1:992" ht="21.65" customHeight="1" x14ac:dyDescent="0.25">
      <c r="A112" s="70"/>
      <c r="B112" s="56"/>
      <c r="C112" s="264" t="s">
        <v>285</v>
      </c>
      <c r="D112" s="126">
        <f>SUM(G102:I102)</f>
        <v>724</v>
      </c>
      <c r="E112" s="44"/>
      <c r="F112" s="44"/>
      <c r="G112" s="44"/>
      <c r="H112" s="44"/>
      <c r="I112" s="44"/>
      <c r="J112" s="44"/>
      <c r="K112" s="31"/>
      <c r="L112" s="32"/>
      <c r="M112" s="32"/>
      <c r="N112" s="32"/>
      <c r="O112" s="32"/>
      <c r="P112" s="32"/>
    </row>
    <row r="113" spans="1:20" ht="55" customHeight="1" x14ac:dyDescent="0.25">
      <c r="A113" s="1"/>
      <c r="B113" s="56"/>
      <c r="C113" s="136" t="s">
        <v>286</v>
      </c>
      <c r="D113" s="135">
        <f>SUMIF(N12:N98,"=Prakt.",J12:K98)</f>
        <v>176</v>
      </c>
      <c r="E113" s="44"/>
      <c r="F113" s="44"/>
      <c r="G113" s="44"/>
      <c r="H113" s="44"/>
      <c r="I113" s="44"/>
      <c r="J113" s="44"/>
      <c r="K113" s="31"/>
      <c r="L113" s="32"/>
      <c r="M113" s="32"/>
      <c r="N113" s="32"/>
      <c r="O113" s="32"/>
      <c r="P113" s="32"/>
    </row>
    <row r="114" spans="1:20" ht="39" x14ac:dyDescent="0.25">
      <c r="C114" s="134" t="s">
        <v>80</v>
      </c>
      <c r="D114" s="135">
        <f>SUMIF(O12:O98,"=Bad.",J12:J98)</f>
        <v>121</v>
      </c>
      <c r="I114" s="265"/>
    </row>
    <row r="115" spans="1:20" ht="39" x14ac:dyDescent="0.25">
      <c r="C115" s="134" t="s">
        <v>81</v>
      </c>
      <c r="D115" s="135">
        <f>(D114/D109)*100</f>
        <v>57.619047619047613</v>
      </c>
    </row>
    <row r="116" spans="1:20" ht="26" hidden="1" x14ac:dyDescent="0.25">
      <c r="C116" s="137" t="s">
        <v>287</v>
      </c>
      <c r="D116" s="135">
        <f>SUMIF(M12:M98,"=Podst.",J12:K98)</f>
        <v>51</v>
      </c>
    </row>
    <row r="118" spans="1:20" ht="123" customHeight="1" x14ac:dyDescent="0.25">
      <c r="C118" s="276" t="s">
        <v>223</v>
      </c>
      <c r="K118" s="51"/>
      <c r="L118" s="277"/>
      <c r="M118" s="277"/>
      <c r="N118" s="277"/>
      <c r="O118" s="142"/>
      <c r="P118" s="142"/>
      <c r="Q118" s="142"/>
      <c r="R118" s="51"/>
      <c r="S118" s="51"/>
      <c r="T118" s="51"/>
    </row>
    <row r="119" spans="1:20" ht="3" hidden="1" customHeight="1" x14ac:dyDescent="0.25">
      <c r="C119" s="416"/>
      <c r="D119" s="412"/>
      <c r="E119" s="412"/>
      <c r="F119" s="412"/>
      <c r="G119" s="412"/>
      <c r="H119" s="412"/>
      <c r="I119" s="412"/>
      <c r="J119" s="412"/>
      <c r="K119" s="412"/>
      <c r="L119" s="412"/>
      <c r="M119" s="412"/>
      <c r="N119" s="412"/>
      <c r="O119" s="412"/>
      <c r="P119" s="412"/>
      <c r="Q119" s="412"/>
      <c r="R119" s="412"/>
      <c r="S119" s="412"/>
      <c r="T119" s="412"/>
    </row>
    <row r="120" spans="1:20" ht="304.5" customHeight="1" x14ac:dyDescent="0.25">
      <c r="C120" s="411" t="s">
        <v>288</v>
      </c>
      <c r="D120" s="412"/>
      <c r="E120" s="412"/>
      <c r="F120" s="412"/>
      <c r="G120" s="412"/>
      <c r="H120" s="412"/>
      <c r="I120" s="412"/>
      <c r="J120" s="412"/>
      <c r="K120" s="412"/>
      <c r="L120" s="412"/>
      <c r="M120" s="412"/>
      <c r="N120" s="412"/>
      <c r="O120" s="412"/>
      <c r="P120" s="412"/>
      <c r="Q120" s="412"/>
      <c r="R120" s="412"/>
      <c r="S120" s="412"/>
      <c r="T120" s="412"/>
    </row>
  </sheetData>
  <mergeCells count="10">
    <mergeCell ref="R10:T10"/>
    <mergeCell ref="R23:T23"/>
    <mergeCell ref="R34:T34"/>
    <mergeCell ref="R47:T47"/>
    <mergeCell ref="C120:T120"/>
    <mergeCell ref="R92:T92"/>
    <mergeCell ref="R70:T70"/>
    <mergeCell ref="R81:T81"/>
    <mergeCell ref="R59:T59"/>
    <mergeCell ref="C119:T119"/>
  </mergeCells>
  <phoneticPr fontId="0" type="noConversion"/>
  <conditionalFormatting sqref="L12 N12 L13:M14 O13:O14 L15:L19 L36:L44 L65:L67 L75:L78 L25:L31 L20:O20 L52:L56 L94:L98 L85:L89">
    <cfRule type="expression" dxfId="152" priority="269" stopIfTrue="1">
      <formula>AND(NOT(ISBLANK(L12)),L12&lt;&gt;"obi")</formula>
    </cfRule>
  </conditionalFormatting>
  <conditionalFormatting sqref="P61:P67 P72:P78 P36:P44 P25:P31 P12:P20 P49:P56 P94:P98 P83:P89">
    <cfRule type="expression" dxfId="151" priority="273" stopIfTrue="1">
      <formula>AND(P12="*",L12="obi")</formula>
    </cfRule>
  </conditionalFormatting>
  <conditionalFormatting sqref="E80 E69 E58 E46 E33 E22">
    <cfRule type="cellIs" dxfId="150" priority="275" stopIfTrue="1" operator="greaterThan">
      <formula>420</formula>
    </cfRule>
  </conditionalFormatting>
  <conditionalFormatting sqref="E100:E101">
    <cfRule type="cellIs" dxfId="149" priority="276" stopIfTrue="1" operator="greaterThan">
      <formula>210</formula>
    </cfRule>
  </conditionalFormatting>
  <conditionalFormatting sqref="A36:A44 A61:A67 A72:A78 A25:A31 A12:A20 A49:A56 A83:A89">
    <cfRule type="cellIs" dxfId="148" priority="280" stopIfTrue="1" operator="equal">
      <formula>"?"</formula>
    </cfRule>
  </conditionalFormatting>
  <conditionalFormatting sqref="D86">
    <cfRule type="cellIs" dxfId="147" priority="212" stopIfTrue="1" operator="notEqual">
      <formula>U86</formula>
    </cfRule>
  </conditionalFormatting>
  <conditionalFormatting sqref="J90 J68 J45 J21 J99 J32 J57 J79">
    <cfRule type="cellIs" dxfId="146" priority="191" stopIfTrue="1" operator="greaterThanOrEqual">
      <formula>J22</formula>
    </cfRule>
  </conditionalFormatting>
  <conditionalFormatting sqref="D110">
    <cfRule type="cellIs" dxfId="145" priority="163" operator="greaterThanOrEqual">
      <formula>$D$116</formula>
    </cfRule>
  </conditionalFormatting>
  <conditionalFormatting sqref="T102 T19:T20">
    <cfRule type="expression" dxfId="144" priority="160" stopIfTrue="1">
      <formula>P19="Inne?"</formula>
    </cfRule>
  </conditionalFormatting>
  <conditionalFormatting sqref="S102 S19:S20">
    <cfRule type="expression" dxfId="143" priority="161" stopIfTrue="1">
      <formula>P19="Kier?"</formula>
    </cfRule>
  </conditionalFormatting>
  <conditionalFormatting sqref="R102 R19:R20">
    <cfRule type="expression" dxfId="142" priority="162" stopIfTrue="1">
      <formula>P19="Podst?"</formula>
    </cfRule>
  </conditionalFormatting>
  <conditionalFormatting sqref="J33">
    <cfRule type="cellIs" dxfId="141" priority="284" stopIfTrue="1" operator="greaterThanOrEqual">
      <formula>#REF!</formula>
    </cfRule>
  </conditionalFormatting>
  <conditionalFormatting sqref="J58">
    <cfRule type="cellIs" dxfId="140" priority="286" stopIfTrue="1" operator="greaterThanOrEqual">
      <formula>#REF!</formula>
    </cfRule>
  </conditionalFormatting>
  <conditionalFormatting sqref="J100">
    <cfRule type="cellIs" dxfId="139" priority="287" stopIfTrue="1" operator="greaterThanOrEqual">
      <formula>#REF!</formula>
    </cfRule>
  </conditionalFormatting>
  <conditionalFormatting sqref="T63">
    <cfRule type="expression" dxfId="138" priority="76" stopIfTrue="1">
      <formula>P63="Inne?"</formula>
    </cfRule>
  </conditionalFormatting>
  <conditionalFormatting sqref="S63">
    <cfRule type="expression" dxfId="137" priority="77" stopIfTrue="1">
      <formula>P63="Kier?"</formula>
    </cfRule>
  </conditionalFormatting>
  <conditionalFormatting sqref="R63">
    <cfRule type="expression" dxfId="136" priority="78" stopIfTrue="1">
      <formula>P63="Podst?"</formula>
    </cfRule>
  </conditionalFormatting>
  <conditionalFormatting sqref="T12">
    <cfRule type="expression" dxfId="135" priority="154" stopIfTrue="1">
      <formula>P12="Inne?"</formula>
    </cfRule>
  </conditionalFormatting>
  <conditionalFormatting sqref="S12">
    <cfRule type="expression" dxfId="134" priority="155" stopIfTrue="1">
      <formula>P12="Kier?"</formula>
    </cfRule>
  </conditionalFormatting>
  <conditionalFormatting sqref="R12">
    <cfRule type="expression" dxfId="133" priority="156" stopIfTrue="1">
      <formula>P12="Podst?"</formula>
    </cfRule>
  </conditionalFormatting>
  <conditionalFormatting sqref="T13:T16">
    <cfRule type="expression" dxfId="132" priority="151" stopIfTrue="1">
      <formula>P13="Inne?"</formula>
    </cfRule>
  </conditionalFormatting>
  <conditionalFormatting sqref="S13:S16">
    <cfRule type="expression" dxfId="131" priority="152" stopIfTrue="1">
      <formula>P13="Kier?"</formula>
    </cfRule>
  </conditionalFormatting>
  <conditionalFormatting sqref="R13:R16">
    <cfRule type="expression" dxfId="130" priority="153" stopIfTrue="1">
      <formula>P13="Podst?"</formula>
    </cfRule>
  </conditionalFormatting>
  <conditionalFormatting sqref="T17:T18">
    <cfRule type="expression" dxfId="129" priority="148" stopIfTrue="1">
      <formula>P17="Inne?"</formula>
    </cfRule>
  </conditionalFormatting>
  <conditionalFormatting sqref="S17:S18">
    <cfRule type="expression" dxfId="128" priority="149" stopIfTrue="1">
      <formula>P17="Kier?"</formula>
    </cfRule>
  </conditionalFormatting>
  <conditionalFormatting sqref="R17:R18">
    <cfRule type="expression" dxfId="127" priority="150" stopIfTrue="1">
      <formula>P17="Podst?"</formula>
    </cfRule>
  </conditionalFormatting>
  <conditionalFormatting sqref="T25">
    <cfRule type="expression" dxfId="126" priority="142" stopIfTrue="1">
      <formula>P25="Inne?"</formula>
    </cfRule>
  </conditionalFormatting>
  <conditionalFormatting sqref="S25">
    <cfRule type="expression" dxfId="125" priority="143" stopIfTrue="1">
      <formula>P25="Kier?"</formula>
    </cfRule>
  </conditionalFormatting>
  <conditionalFormatting sqref="R25">
    <cfRule type="expression" dxfId="124" priority="144" stopIfTrue="1">
      <formula>P25="Podst?"</formula>
    </cfRule>
  </conditionalFormatting>
  <conditionalFormatting sqref="T27:T29">
    <cfRule type="expression" dxfId="123" priority="136" stopIfTrue="1">
      <formula>P27="Inne?"</formula>
    </cfRule>
  </conditionalFormatting>
  <conditionalFormatting sqref="S27:S29">
    <cfRule type="expression" dxfId="122" priority="137" stopIfTrue="1">
      <formula>P27="Kier?"</formula>
    </cfRule>
  </conditionalFormatting>
  <conditionalFormatting sqref="R27:R29">
    <cfRule type="expression" dxfId="121" priority="138" stopIfTrue="1">
      <formula>P27="Podst?"</formula>
    </cfRule>
  </conditionalFormatting>
  <conditionalFormatting sqref="T30">
    <cfRule type="expression" dxfId="120" priority="133" stopIfTrue="1">
      <formula>P30="Inne?"</formula>
    </cfRule>
  </conditionalFormatting>
  <conditionalFormatting sqref="S30">
    <cfRule type="expression" dxfId="119" priority="134" stopIfTrue="1">
      <formula>P30="Kier?"</formula>
    </cfRule>
  </conditionalFormatting>
  <conditionalFormatting sqref="R30">
    <cfRule type="expression" dxfId="118" priority="135" stopIfTrue="1">
      <formula>P30="Podst?"</formula>
    </cfRule>
  </conditionalFormatting>
  <conditionalFormatting sqref="T31">
    <cfRule type="expression" dxfId="117" priority="130" stopIfTrue="1">
      <formula>P31="Inne?"</formula>
    </cfRule>
  </conditionalFormatting>
  <conditionalFormatting sqref="S31">
    <cfRule type="expression" dxfId="116" priority="131" stopIfTrue="1">
      <formula>P31="Kier?"</formula>
    </cfRule>
  </conditionalFormatting>
  <conditionalFormatting sqref="R31">
    <cfRule type="expression" dxfId="115" priority="132" stopIfTrue="1">
      <formula>P31="Podst?"</formula>
    </cfRule>
  </conditionalFormatting>
  <conditionalFormatting sqref="T36">
    <cfRule type="expression" dxfId="114" priority="127" stopIfTrue="1">
      <formula>P36="Inne?"</formula>
    </cfRule>
  </conditionalFormatting>
  <conditionalFormatting sqref="S36">
    <cfRule type="expression" dxfId="113" priority="128" stopIfTrue="1">
      <formula>P36="Kier?"</formula>
    </cfRule>
  </conditionalFormatting>
  <conditionalFormatting sqref="R36">
    <cfRule type="expression" dxfId="112" priority="129" stopIfTrue="1">
      <formula>P36="Podst?"</formula>
    </cfRule>
  </conditionalFormatting>
  <conditionalFormatting sqref="T37">
    <cfRule type="expression" dxfId="111" priority="124" stopIfTrue="1">
      <formula>P37="Inne?"</formula>
    </cfRule>
  </conditionalFormatting>
  <conditionalFormatting sqref="S37">
    <cfRule type="expression" dxfId="110" priority="125" stopIfTrue="1">
      <formula>P37="Kier?"</formula>
    </cfRule>
  </conditionalFormatting>
  <conditionalFormatting sqref="R37">
    <cfRule type="expression" dxfId="109" priority="126" stopIfTrue="1">
      <formula>P37="Podst?"</formula>
    </cfRule>
  </conditionalFormatting>
  <conditionalFormatting sqref="T38">
    <cfRule type="expression" dxfId="108" priority="121" stopIfTrue="1">
      <formula>P38="Inne?"</formula>
    </cfRule>
  </conditionalFormatting>
  <conditionalFormatting sqref="S38">
    <cfRule type="expression" dxfId="107" priority="122" stopIfTrue="1">
      <formula>P38="Kier?"</formula>
    </cfRule>
  </conditionalFormatting>
  <conditionalFormatting sqref="R38">
    <cfRule type="expression" dxfId="106" priority="123" stopIfTrue="1">
      <formula>P38="Podst?"</formula>
    </cfRule>
  </conditionalFormatting>
  <conditionalFormatting sqref="T39">
    <cfRule type="expression" dxfId="105" priority="118" stopIfTrue="1">
      <formula>P39="Inne?"</formula>
    </cfRule>
  </conditionalFormatting>
  <conditionalFormatting sqref="S39">
    <cfRule type="expression" dxfId="104" priority="119" stopIfTrue="1">
      <formula>P39="Kier?"</formula>
    </cfRule>
  </conditionalFormatting>
  <conditionalFormatting sqref="R39">
    <cfRule type="expression" dxfId="103" priority="120" stopIfTrue="1">
      <formula>P39="Podst?"</formula>
    </cfRule>
  </conditionalFormatting>
  <conditionalFormatting sqref="T40">
    <cfRule type="expression" dxfId="102" priority="115" stopIfTrue="1">
      <formula>P40="Inne?"</formula>
    </cfRule>
  </conditionalFormatting>
  <conditionalFormatting sqref="S40">
    <cfRule type="expression" dxfId="101" priority="116" stopIfTrue="1">
      <formula>P40="Kier?"</formula>
    </cfRule>
  </conditionalFormatting>
  <conditionalFormatting sqref="R40">
    <cfRule type="expression" dxfId="100" priority="117" stopIfTrue="1">
      <formula>P40="Podst?"</formula>
    </cfRule>
  </conditionalFormatting>
  <conditionalFormatting sqref="T41:T42">
    <cfRule type="expression" dxfId="99" priority="112" stopIfTrue="1">
      <formula>P41="Inne?"</formula>
    </cfRule>
  </conditionalFormatting>
  <conditionalFormatting sqref="S41:S42">
    <cfRule type="expression" dxfId="98" priority="113" stopIfTrue="1">
      <formula>P41="Kier?"</formula>
    </cfRule>
  </conditionalFormatting>
  <conditionalFormatting sqref="R41:R42">
    <cfRule type="expression" dxfId="97" priority="114" stopIfTrue="1">
      <formula>P41="Podst?"</formula>
    </cfRule>
  </conditionalFormatting>
  <conditionalFormatting sqref="T44">
    <cfRule type="expression" dxfId="96" priority="109" stopIfTrue="1">
      <formula>P44="Inne?"</formula>
    </cfRule>
  </conditionalFormatting>
  <conditionalFormatting sqref="S44">
    <cfRule type="expression" dxfId="95" priority="110" stopIfTrue="1">
      <formula>P44="Kier?"</formula>
    </cfRule>
  </conditionalFormatting>
  <conditionalFormatting sqref="R44">
    <cfRule type="expression" dxfId="94" priority="111" stopIfTrue="1">
      <formula>P44="Podst?"</formula>
    </cfRule>
  </conditionalFormatting>
  <conditionalFormatting sqref="T49">
    <cfRule type="expression" dxfId="93" priority="106" stopIfTrue="1">
      <formula>P49="Inne?"</formula>
    </cfRule>
  </conditionalFormatting>
  <conditionalFormatting sqref="S49">
    <cfRule type="expression" dxfId="92" priority="107" stopIfTrue="1">
      <formula>P49="Kier?"</formula>
    </cfRule>
  </conditionalFormatting>
  <conditionalFormatting sqref="R49">
    <cfRule type="expression" dxfId="91" priority="108" stopIfTrue="1">
      <formula>P49="Podst?"</formula>
    </cfRule>
  </conditionalFormatting>
  <conditionalFormatting sqref="T50">
    <cfRule type="expression" dxfId="90" priority="103" stopIfTrue="1">
      <formula>P50="Inne?"</formula>
    </cfRule>
  </conditionalFormatting>
  <conditionalFormatting sqref="S50">
    <cfRule type="expression" dxfId="89" priority="104" stopIfTrue="1">
      <formula>P50="Kier?"</formula>
    </cfRule>
  </conditionalFormatting>
  <conditionalFormatting sqref="R50">
    <cfRule type="expression" dxfId="88" priority="105" stopIfTrue="1">
      <formula>P50="Podst?"</formula>
    </cfRule>
  </conditionalFormatting>
  <conditionalFormatting sqref="T51">
    <cfRule type="expression" dxfId="87" priority="100" stopIfTrue="1">
      <formula>P51="Inne?"</formula>
    </cfRule>
  </conditionalFormatting>
  <conditionalFormatting sqref="S51">
    <cfRule type="expression" dxfId="86" priority="101" stopIfTrue="1">
      <formula>P51="Kier?"</formula>
    </cfRule>
  </conditionalFormatting>
  <conditionalFormatting sqref="R51">
    <cfRule type="expression" dxfId="85" priority="102" stopIfTrue="1">
      <formula>P51="Podst?"</formula>
    </cfRule>
  </conditionalFormatting>
  <conditionalFormatting sqref="T52">
    <cfRule type="expression" dxfId="84" priority="94" stopIfTrue="1">
      <formula>P52="Inne?"</formula>
    </cfRule>
  </conditionalFormatting>
  <conditionalFormatting sqref="S52">
    <cfRule type="expression" dxfId="83" priority="95" stopIfTrue="1">
      <formula>P52="Kier?"</formula>
    </cfRule>
  </conditionalFormatting>
  <conditionalFormatting sqref="R52">
    <cfRule type="expression" dxfId="82" priority="96" stopIfTrue="1">
      <formula>P52="Podst?"</formula>
    </cfRule>
  </conditionalFormatting>
  <conditionalFormatting sqref="T53">
    <cfRule type="expression" dxfId="81" priority="91" stopIfTrue="1">
      <formula>P53="Inne?"</formula>
    </cfRule>
  </conditionalFormatting>
  <conditionalFormatting sqref="S53">
    <cfRule type="expression" dxfId="80" priority="92" stopIfTrue="1">
      <formula>P53="Kier?"</formula>
    </cfRule>
  </conditionalFormatting>
  <conditionalFormatting sqref="R53">
    <cfRule type="expression" dxfId="79" priority="93" stopIfTrue="1">
      <formula>P53="Podst?"</formula>
    </cfRule>
  </conditionalFormatting>
  <conditionalFormatting sqref="T54">
    <cfRule type="expression" dxfId="78" priority="88" stopIfTrue="1">
      <formula>P54="Inne?"</formula>
    </cfRule>
  </conditionalFormatting>
  <conditionalFormatting sqref="S54">
    <cfRule type="expression" dxfId="77" priority="89" stopIfTrue="1">
      <formula>P54="Kier?"</formula>
    </cfRule>
  </conditionalFormatting>
  <conditionalFormatting sqref="T56">
    <cfRule type="expression" dxfId="76" priority="85" stopIfTrue="1">
      <formula>P56="Inne?"</formula>
    </cfRule>
  </conditionalFormatting>
  <conditionalFormatting sqref="S56">
    <cfRule type="expression" dxfId="75" priority="86" stopIfTrue="1">
      <formula>P56="Kier?"</formula>
    </cfRule>
  </conditionalFormatting>
  <conditionalFormatting sqref="R56">
    <cfRule type="expression" dxfId="74" priority="87" stopIfTrue="1">
      <formula>P56="Podst?"</formula>
    </cfRule>
  </conditionalFormatting>
  <conditionalFormatting sqref="T61">
    <cfRule type="expression" dxfId="73" priority="82" stopIfTrue="1">
      <formula>P61="Inne?"</formula>
    </cfRule>
  </conditionalFormatting>
  <conditionalFormatting sqref="S61">
    <cfRule type="expression" dxfId="72" priority="83" stopIfTrue="1">
      <formula>P61="Kier?"</formula>
    </cfRule>
  </conditionalFormatting>
  <conditionalFormatting sqref="R61">
    <cfRule type="expression" dxfId="71" priority="84" stopIfTrue="1">
      <formula>P61="Podst?"</formula>
    </cfRule>
  </conditionalFormatting>
  <conditionalFormatting sqref="T62">
    <cfRule type="expression" dxfId="70" priority="79" stopIfTrue="1">
      <formula>P62="Inne?"</formula>
    </cfRule>
  </conditionalFormatting>
  <conditionalFormatting sqref="S62">
    <cfRule type="expression" dxfId="69" priority="80" stopIfTrue="1">
      <formula>P62="Kier?"</formula>
    </cfRule>
  </conditionalFormatting>
  <conditionalFormatting sqref="R62">
    <cfRule type="expression" dxfId="68" priority="81" stopIfTrue="1">
      <formula>P62="Podst?"</formula>
    </cfRule>
  </conditionalFormatting>
  <conditionalFormatting sqref="T64">
    <cfRule type="expression" dxfId="67" priority="73" stopIfTrue="1">
      <formula>P64="Inne?"</formula>
    </cfRule>
  </conditionalFormatting>
  <conditionalFormatting sqref="S64">
    <cfRule type="expression" dxfId="66" priority="74" stopIfTrue="1">
      <formula>P64="Kier?"</formula>
    </cfRule>
  </conditionalFormatting>
  <conditionalFormatting sqref="R64">
    <cfRule type="expression" dxfId="65" priority="75" stopIfTrue="1">
      <formula>P64="Podst?"</formula>
    </cfRule>
  </conditionalFormatting>
  <conditionalFormatting sqref="T65">
    <cfRule type="expression" dxfId="64" priority="70" stopIfTrue="1">
      <formula>P65="Inne?"</formula>
    </cfRule>
  </conditionalFormatting>
  <conditionalFormatting sqref="S65">
    <cfRule type="expression" dxfId="63" priority="71" stopIfTrue="1">
      <formula>P65="Kier?"</formula>
    </cfRule>
  </conditionalFormatting>
  <conditionalFormatting sqref="R65">
    <cfRule type="expression" dxfId="62" priority="72" stopIfTrue="1">
      <formula>P65="Podst?"</formula>
    </cfRule>
  </conditionalFormatting>
  <conditionalFormatting sqref="T66">
    <cfRule type="expression" dxfId="61" priority="67" stopIfTrue="1">
      <formula>P66="Inne?"</formula>
    </cfRule>
  </conditionalFormatting>
  <conditionalFormatting sqref="S66">
    <cfRule type="expression" dxfId="60" priority="68" stopIfTrue="1">
      <formula>P66="Kier?"</formula>
    </cfRule>
  </conditionalFormatting>
  <conditionalFormatting sqref="R66">
    <cfRule type="expression" dxfId="59" priority="69" stopIfTrue="1">
      <formula>P66="Podst?"</formula>
    </cfRule>
  </conditionalFormatting>
  <conditionalFormatting sqref="T67">
    <cfRule type="expression" dxfId="58" priority="65" stopIfTrue="1">
      <formula>P67="Inne?"</formula>
    </cfRule>
  </conditionalFormatting>
  <conditionalFormatting sqref="S67">
    <cfRule type="expression" dxfId="57" priority="66" stopIfTrue="1">
      <formula>P67="Kier?"</formula>
    </cfRule>
  </conditionalFormatting>
  <conditionalFormatting sqref="R72">
    <cfRule type="expression" dxfId="56" priority="64" stopIfTrue="1">
      <formula>P72="Podst?"</formula>
    </cfRule>
  </conditionalFormatting>
  <conditionalFormatting sqref="T73">
    <cfRule type="expression" dxfId="55" priority="61" stopIfTrue="1">
      <formula>P73="Inne?"</formula>
    </cfRule>
  </conditionalFormatting>
  <conditionalFormatting sqref="S73">
    <cfRule type="expression" dxfId="54" priority="62" stopIfTrue="1">
      <formula>P73="Kier?"</formula>
    </cfRule>
  </conditionalFormatting>
  <conditionalFormatting sqref="R73">
    <cfRule type="expression" dxfId="53" priority="63" stopIfTrue="1">
      <formula>P73="Podst?"</formula>
    </cfRule>
  </conditionalFormatting>
  <conditionalFormatting sqref="T74">
    <cfRule type="expression" dxfId="52" priority="58" stopIfTrue="1">
      <formula>P74="Inne?"</formula>
    </cfRule>
  </conditionalFormatting>
  <conditionalFormatting sqref="R74">
    <cfRule type="expression" dxfId="51" priority="60" stopIfTrue="1">
      <formula>P74="Podst?"</formula>
    </cfRule>
  </conditionalFormatting>
  <conditionalFormatting sqref="T76">
    <cfRule type="expression" dxfId="50" priority="46" stopIfTrue="1">
      <formula>P76="Inne?"</formula>
    </cfRule>
  </conditionalFormatting>
  <conditionalFormatting sqref="S76">
    <cfRule type="expression" dxfId="49" priority="47" stopIfTrue="1">
      <formula>P76="Kier?"</formula>
    </cfRule>
  </conditionalFormatting>
  <conditionalFormatting sqref="R76">
    <cfRule type="expression" dxfId="48" priority="48" stopIfTrue="1">
      <formula>P76="Podst?"</formula>
    </cfRule>
  </conditionalFormatting>
  <conditionalFormatting sqref="T77">
    <cfRule type="expression" dxfId="47" priority="43" stopIfTrue="1">
      <formula>P77="Inne?"</formula>
    </cfRule>
  </conditionalFormatting>
  <conditionalFormatting sqref="S77">
    <cfRule type="expression" dxfId="46" priority="44" stopIfTrue="1">
      <formula>P77="Kier?"</formula>
    </cfRule>
  </conditionalFormatting>
  <conditionalFormatting sqref="R77">
    <cfRule type="expression" dxfId="45" priority="45" stopIfTrue="1">
      <formula>P77="Podst?"</formula>
    </cfRule>
  </conditionalFormatting>
  <conditionalFormatting sqref="T78">
    <cfRule type="expression" dxfId="44" priority="40" stopIfTrue="1">
      <formula>P78="Inne?"</formula>
    </cfRule>
  </conditionalFormatting>
  <conditionalFormatting sqref="S78">
    <cfRule type="expression" dxfId="43" priority="41" stopIfTrue="1">
      <formula>P78="Kier?"</formula>
    </cfRule>
  </conditionalFormatting>
  <conditionalFormatting sqref="R78">
    <cfRule type="expression" dxfId="42" priority="42" stopIfTrue="1">
      <formula>P78="Podst?"</formula>
    </cfRule>
  </conditionalFormatting>
  <conditionalFormatting sqref="T83">
    <cfRule type="expression" dxfId="41" priority="37" stopIfTrue="1">
      <formula>P83="Inne?"</formula>
    </cfRule>
  </conditionalFormatting>
  <conditionalFormatting sqref="S83">
    <cfRule type="expression" dxfId="40" priority="38" stopIfTrue="1">
      <formula>P83="Kier?"</formula>
    </cfRule>
  </conditionalFormatting>
  <conditionalFormatting sqref="R83">
    <cfRule type="expression" dxfId="39" priority="39" stopIfTrue="1">
      <formula>P83="Podst?"</formula>
    </cfRule>
  </conditionalFormatting>
  <conditionalFormatting sqref="T84">
    <cfRule type="expression" dxfId="38" priority="34" stopIfTrue="1">
      <formula>P84="Inne?"</formula>
    </cfRule>
  </conditionalFormatting>
  <conditionalFormatting sqref="S84">
    <cfRule type="expression" dxfId="37" priority="35" stopIfTrue="1">
      <formula>P84="Kier?"</formula>
    </cfRule>
  </conditionalFormatting>
  <conditionalFormatting sqref="R84">
    <cfRule type="expression" dxfId="36" priority="36" stopIfTrue="1">
      <formula>P84="Podst?"</formula>
    </cfRule>
  </conditionalFormatting>
  <conditionalFormatting sqref="T85">
    <cfRule type="expression" dxfId="35" priority="31" stopIfTrue="1">
      <formula>P85="Inne?"</formula>
    </cfRule>
  </conditionalFormatting>
  <conditionalFormatting sqref="S85">
    <cfRule type="expression" dxfId="34" priority="32" stopIfTrue="1">
      <formula>P85="Kier?"</formula>
    </cfRule>
  </conditionalFormatting>
  <conditionalFormatting sqref="R85">
    <cfRule type="expression" dxfId="33" priority="33" stopIfTrue="1">
      <formula>P85="Podst?"</formula>
    </cfRule>
  </conditionalFormatting>
  <conditionalFormatting sqref="T86">
    <cfRule type="expression" dxfId="32" priority="28" stopIfTrue="1">
      <formula>P86="Inne?"</formula>
    </cfRule>
  </conditionalFormatting>
  <conditionalFormatting sqref="S86">
    <cfRule type="expression" dxfId="31" priority="29" stopIfTrue="1">
      <formula>P86="Kier?"</formula>
    </cfRule>
  </conditionalFormatting>
  <conditionalFormatting sqref="R86">
    <cfRule type="expression" dxfId="30" priority="30" stopIfTrue="1">
      <formula>P86="Podst?"</formula>
    </cfRule>
  </conditionalFormatting>
  <conditionalFormatting sqref="T88">
    <cfRule type="expression" dxfId="29" priority="25" stopIfTrue="1">
      <formula>P88="Inne?"</formula>
    </cfRule>
  </conditionalFormatting>
  <conditionalFormatting sqref="S88">
    <cfRule type="expression" dxfId="28" priority="26" stopIfTrue="1">
      <formula>P88="Kier?"</formula>
    </cfRule>
  </conditionalFormatting>
  <conditionalFormatting sqref="R88">
    <cfRule type="expression" dxfId="27" priority="27" stopIfTrue="1">
      <formula>P88="Podst?"</formula>
    </cfRule>
  </conditionalFormatting>
  <conditionalFormatting sqref="T94">
    <cfRule type="expression" dxfId="26" priority="19" stopIfTrue="1">
      <formula>P94="Inne?"</formula>
    </cfRule>
  </conditionalFormatting>
  <conditionalFormatting sqref="S94">
    <cfRule type="expression" dxfId="25" priority="20" stopIfTrue="1">
      <formula>P94="Kier?"</formula>
    </cfRule>
  </conditionalFormatting>
  <conditionalFormatting sqref="R94">
    <cfRule type="expression" dxfId="24" priority="21" stopIfTrue="1">
      <formula>P94="Podst?"</formula>
    </cfRule>
  </conditionalFormatting>
  <conditionalFormatting sqref="T95">
    <cfRule type="expression" dxfId="23" priority="16" stopIfTrue="1">
      <formula>P95="Inne?"</formula>
    </cfRule>
  </conditionalFormatting>
  <conditionalFormatting sqref="S95">
    <cfRule type="expression" dxfId="22" priority="17" stopIfTrue="1">
      <formula>P95="Kier?"</formula>
    </cfRule>
  </conditionalFormatting>
  <conditionalFormatting sqref="R95">
    <cfRule type="expression" dxfId="21" priority="18" stopIfTrue="1">
      <formula>P95="Podst?"</formula>
    </cfRule>
  </conditionalFormatting>
  <conditionalFormatting sqref="T96">
    <cfRule type="expression" dxfId="20" priority="13" stopIfTrue="1">
      <formula>P96="Inne?"</formula>
    </cfRule>
  </conditionalFormatting>
  <conditionalFormatting sqref="S96">
    <cfRule type="expression" dxfId="19" priority="14" stopIfTrue="1">
      <formula>P96="Kier?"</formula>
    </cfRule>
  </conditionalFormatting>
  <conditionalFormatting sqref="R96">
    <cfRule type="expression" dxfId="18" priority="15" stopIfTrue="1">
      <formula>P96="Podst?"</formula>
    </cfRule>
  </conditionalFormatting>
  <conditionalFormatting sqref="T98">
    <cfRule type="expression" dxfId="17" priority="7" stopIfTrue="1">
      <formula>P98="Inne?"</formula>
    </cfRule>
  </conditionalFormatting>
  <conditionalFormatting sqref="S98">
    <cfRule type="expression" dxfId="16" priority="8" stopIfTrue="1">
      <formula>P98="Kier?"</formula>
    </cfRule>
  </conditionalFormatting>
  <conditionalFormatting sqref="R98">
    <cfRule type="expression" dxfId="15" priority="9" stopIfTrue="1">
      <formula>P98="Podst?"</formula>
    </cfRule>
  </conditionalFormatting>
  <conditionalFormatting sqref="T26">
    <cfRule type="expression" dxfId="14" priority="1" stopIfTrue="1">
      <formula>P26="Inne?"</formula>
    </cfRule>
  </conditionalFormatting>
  <conditionalFormatting sqref="S26">
    <cfRule type="expression" dxfId="13" priority="2" stopIfTrue="1">
      <formula>P26="Kier?"</formula>
    </cfRule>
  </conditionalFormatting>
  <conditionalFormatting sqref="R26">
    <cfRule type="expression" dxfId="12" priority="3" stopIfTrue="1">
      <formula>P26="Podst?"</formula>
    </cfRule>
  </conditionalFormatting>
  <pageMargins left="0.23622047244094491" right="0.23622047244094491" top="0.19685039370078741" bottom="0.19685039370078741" header="0.11811023622047245" footer="0.11811023622047245"/>
  <pageSetup paperSize="9" scale="64" fitToHeight="0" orientation="landscape" r:id="rId1"/>
  <headerFooter alignWithMargins="0"/>
  <rowBreaks count="4" manualBreakCount="4">
    <brk id="33" max="21" man="1"/>
    <brk id="58" max="21" man="1"/>
    <brk id="80" max="21" man="1"/>
    <brk id="101" max="21"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A14"/>
  <sheetViews>
    <sheetView zoomScaleNormal="100" zoomScaleSheetLayoutView="100" workbookViewId="0"/>
  </sheetViews>
  <sheetFormatPr defaultRowHeight="12.5" x14ac:dyDescent="0.25"/>
  <cols>
    <col min="1" max="1" width="97.1796875" customWidth="1"/>
  </cols>
  <sheetData>
    <row r="1" spans="1:1" ht="18" x14ac:dyDescent="0.25">
      <c r="A1" s="251" t="s">
        <v>335</v>
      </c>
    </row>
    <row r="2" spans="1:1" ht="26" x14ac:dyDescent="0.25">
      <c r="A2" s="394" t="s">
        <v>292</v>
      </c>
    </row>
    <row r="3" spans="1:1" ht="13" x14ac:dyDescent="0.25">
      <c r="A3" s="394" t="s">
        <v>293</v>
      </c>
    </row>
    <row r="4" spans="1:1" ht="13" x14ac:dyDescent="0.25">
      <c r="A4" s="394" t="s">
        <v>294</v>
      </c>
    </row>
    <row r="5" spans="1:1" ht="13" x14ac:dyDescent="0.25">
      <c r="A5" s="395" t="s">
        <v>295</v>
      </c>
    </row>
    <row r="6" spans="1:1" ht="26" x14ac:dyDescent="0.25">
      <c r="A6" s="394" t="s">
        <v>334</v>
      </c>
    </row>
    <row r="7" spans="1:1" ht="13" x14ac:dyDescent="0.25">
      <c r="A7" s="396" t="s">
        <v>296</v>
      </c>
    </row>
    <row r="8" spans="1:1" ht="13" x14ac:dyDescent="0.25">
      <c r="A8" s="397" t="s">
        <v>322</v>
      </c>
    </row>
    <row r="9" spans="1:1" ht="13" x14ac:dyDescent="0.25">
      <c r="A9" s="398" t="s">
        <v>332</v>
      </c>
    </row>
    <row r="10" spans="1:1" ht="26" x14ac:dyDescent="0.25">
      <c r="A10" s="399" t="s">
        <v>333</v>
      </c>
    </row>
    <row r="11" spans="1:1" ht="13" x14ac:dyDescent="0.25">
      <c r="A11" s="400" t="s">
        <v>323</v>
      </c>
    </row>
    <row r="12" spans="1:1" ht="13" x14ac:dyDescent="0.25">
      <c r="A12" s="398" t="s">
        <v>324</v>
      </c>
    </row>
    <row r="13" spans="1:1" ht="13" x14ac:dyDescent="0.25">
      <c r="A13" s="401" t="s">
        <v>321</v>
      </c>
    </row>
    <row r="14" spans="1:1" ht="26" x14ac:dyDescent="0.25">
      <c r="A14" s="402" t="s">
        <v>297</v>
      </c>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U93"/>
  <sheetViews>
    <sheetView zoomScale="75" zoomScaleNormal="75" zoomScalePageLayoutView="75" workbookViewId="0">
      <selection activeCell="A93" sqref="A93:XFD93"/>
    </sheetView>
  </sheetViews>
  <sheetFormatPr defaultRowHeight="12.5" x14ac:dyDescent="0.25"/>
  <cols>
    <col min="1" max="1" width="37.26953125" style="142" customWidth="1"/>
    <col min="2" max="11" width="8.7265625" customWidth="1"/>
    <col min="12" max="12" width="9.453125" customWidth="1"/>
    <col min="13" max="13" width="36" customWidth="1"/>
    <col min="14" max="24" width="8.7265625" customWidth="1"/>
    <col min="25" max="25" width="36" customWidth="1"/>
    <col min="26" max="38" width="8.7265625" customWidth="1"/>
    <col min="39" max="47" width="9.1796875" style="147"/>
  </cols>
  <sheetData>
    <row r="1" spans="1:47" ht="15.5" x14ac:dyDescent="0.35">
      <c r="A1" s="405" t="s">
        <v>318</v>
      </c>
    </row>
    <row r="2" spans="1:47" s="129" customFormat="1" ht="13" x14ac:dyDescent="0.25">
      <c r="A2" s="281" t="s">
        <v>58</v>
      </c>
      <c r="B2" s="266" t="s">
        <v>298</v>
      </c>
      <c r="C2" s="266" t="s">
        <v>167</v>
      </c>
      <c r="D2" s="266" t="s">
        <v>157</v>
      </c>
      <c r="E2" s="266" t="s">
        <v>168</v>
      </c>
      <c r="F2" s="266" t="s">
        <v>169</v>
      </c>
      <c r="G2" s="266" t="s">
        <v>170</v>
      </c>
      <c r="H2" s="266" t="s">
        <v>172</v>
      </c>
      <c r="I2" s="266" t="s">
        <v>147</v>
      </c>
      <c r="J2" s="266" t="s">
        <v>174</v>
      </c>
      <c r="K2" s="266" t="s">
        <v>175</v>
      </c>
      <c r="L2" s="266" t="s">
        <v>177</v>
      </c>
      <c r="M2" s="128" t="s">
        <v>58</v>
      </c>
      <c r="N2" s="266" t="s">
        <v>299</v>
      </c>
      <c r="O2" s="266" t="s">
        <v>179</v>
      </c>
      <c r="P2" s="266" t="s">
        <v>181</v>
      </c>
      <c r="Q2" s="266" t="s">
        <v>183</v>
      </c>
      <c r="R2" s="266" t="s">
        <v>185</v>
      </c>
      <c r="S2" s="266" t="s">
        <v>187</v>
      </c>
      <c r="T2" s="266" t="s">
        <v>145</v>
      </c>
      <c r="U2" s="266" t="s">
        <v>189</v>
      </c>
      <c r="V2" s="266" t="s">
        <v>190</v>
      </c>
      <c r="W2" s="266" t="s">
        <v>192</v>
      </c>
      <c r="X2" s="266" t="s">
        <v>194</v>
      </c>
      <c r="Y2" s="128" t="s">
        <v>58</v>
      </c>
      <c r="Z2" s="266" t="s">
        <v>196</v>
      </c>
      <c r="AA2" s="266" t="s">
        <v>198</v>
      </c>
      <c r="AB2" s="266" t="s">
        <v>200</v>
      </c>
      <c r="AC2" s="266" t="s">
        <v>202</v>
      </c>
      <c r="AD2" s="266" t="s">
        <v>204</v>
      </c>
      <c r="AE2" s="266" t="s">
        <v>206</v>
      </c>
      <c r="AF2" s="266" t="s">
        <v>151</v>
      </c>
      <c r="AG2" s="266" t="s">
        <v>208</v>
      </c>
      <c r="AH2" s="266" t="s">
        <v>150</v>
      </c>
      <c r="AI2" s="266" t="s">
        <v>159</v>
      </c>
      <c r="AJ2" s="266" t="s">
        <v>162</v>
      </c>
      <c r="AK2" s="266" t="s">
        <v>142</v>
      </c>
      <c r="AL2" s="266" t="s">
        <v>148</v>
      </c>
      <c r="AM2" s="156"/>
      <c r="AN2" s="156"/>
      <c r="AO2" s="156"/>
      <c r="AP2" s="156"/>
      <c r="AQ2" s="156"/>
      <c r="AR2" s="156"/>
      <c r="AS2" s="156"/>
      <c r="AT2" s="156"/>
      <c r="AU2" s="156"/>
    </row>
    <row r="3" spans="1:47" s="129" customFormat="1" ht="13" x14ac:dyDescent="0.25">
      <c r="A3" s="281" t="s">
        <v>57</v>
      </c>
      <c r="B3" s="127"/>
      <c r="C3" s="127"/>
      <c r="D3" s="127"/>
      <c r="E3" s="127"/>
      <c r="F3" s="127"/>
      <c r="G3" s="127"/>
      <c r="H3" s="127"/>
      <c r="I3" s="127"/>
      <c r="J3" s="127"/>
      <c r="K3" s="127"/>
      <c r="L3" s="127"/>
      <c r="M3" s="128" t="s">
        <v>57</v>
      </c>
      <c r="N3" s="127"/>
      <c r="O3" s="127"/>
      <c r="P3" s="127"/>
      <c r="Q3" s="127"/>
      <c r="R3" s="127"/>
      <c r="S3" s="127"/>
      <c r="T3" s="127"/>
      <c r="U3" s="127"/>
      <c r="V3" s="127"/>
      <c r="W3" s="127"/>
      <c r="X3" s="127"/>
      <c r="Y3" s="128" t="s">
        <v>57</v>
      </c>
      <c r="Z3" s="127"/>
      <c r="AA3" s="127"/>
      <c r="AB3" s="127"/>
      <c r="AC3" s="127"/>
      <c r="AD3" s="127"/>
      <c r="AE3" s="127"/>
      <c r="AF3" s="127"/>
      <c r="AG3" s="127"/>
      <c r="AH3" s="127"/>
      <c r="AI3" s="127"/>
      <c r="AJ3" s="127"/>
      <c r="AK3" s="127"/>
      <c r="AL3" s="127"/>
      <c r="AM3" s="156"/>
      <c r="AN3" s="156"/>
      <c r="AO3" s="156"/>
      <c r="AP3" s="156"/>
      <c r="AQ3" s="156"/>
      <c r="AR3" s="156"/>
      <c r="AS3" s="156"/>
      <c r="AT3" s="156"/>
      <c r="AU3" s="156"/>
    </row>
    <row r="4" spans="1:47" ht="13" x14ac:dyDescent="0.25">
      <c r="A4" s="253" t="str">
        <f>Niestac!C10</f>
        <v>Semestr 1:</v>
      </c>
      <c r="B4" s="17"/>
      <c r="C4" s="17"/>
      <c r="D4" s="17"/>
      <c r="E4" s="17"/>
      <c r="F4" s="17"/>
      <c r="G4" s="17"/>
      <c r="H4" s="17"/>
      <c r="I4" s="17"/>
      <c r="J4" s="17"/>
      <c r="K4" s="17"/>
      <c r="L4" s="17"/>
      <c r="M4" s="254" t="str">
        <f>Niestac!C10</f>
        <v>Semestr 1:</v>
      </c>
      <c r="N4" s="17"/>
      <c r="O4" s="17"/>
      <c r="P4" s="17"/>
      <c r="Q4" s="17"/>
      <c r="R4" s="17"/>
      <c r="S4" s="17"/>
      <c r="T4" s="17"/>
      <c r="U4" s="17"/>
      <c r="V4" s="17"/>
      <c r="W4" s="17"/>
      <c r="X4" s="17"/>
      <c r="Y4" s="254" t="str">
        <f>Niestac!C10</f>
        <v>Semestr 1:</v>
      </c>
      <c r="Z4" s="17"/>
      <c r="AA4" s="17"/>
      <c r="AB4" s="17"/>
      <c r="AC4" s="17"/>
      <c r="AD4" s="17"/>
      <c r="AE4" s="17"/>
      <c r="AF4" s="17"/>
      <c r="AG4" s="17"/>
      <c r="AH4" s="17"/>
      <c r="AI4" s="17"/>
      <c r="AJ4" s="17"/>
      <c r="AK4" s="17"/>
      <c r="AL4" s="17"/>
    </row>
    <row r="5" spans="1:47" s="147" customFormat="1" x14ac:dyDescent="0.25">
      <c r="A5" s="248" t="str">
        <f>Niestac!C11</f>
        <v>Moduł kształcenia</v>
      </c>
      <c r="B5" s="249"/>
      <c r="C5" s="249"/>
      <c r="D5" s="249"/>
      <c r="E5" s="249"/>
      <c r="F5" s="249"/>
      <c r="G5" s="249"/>
      <c r="H5" s="249"/>
      <c r="I5" s="249"/>
      <c r="J5" s="249"/>
      <c r="K5" s="249"/>
      <c r="L5" s="249"/>
      <c r="M5" s="248" t="str">
        <f>Niestac!C11</f>
        <v>Moduł kształcenia</v>
      </c>
      <c r="N5" s="249"/>
      <c r="O5" s="249"/>
      <c r="P5" s="249"/>
      <c r="Q5" s="249"/>
      <c r="R5" s="249"/>
      <c r="S5" s="249"/>
      <c r="T5" s="249"/>
      <c r="U5" s="249"/>
      <c r="V5" s="249"/>
      <c r="W5" s="249"/>
      <c r="X5" s="249"/>
      <c r="Y5" s="248" t="str">
        <f>Niestac!C11</f>
        <v>Moduł kształcenia</v>
      </c>
      <c r="Z5" s="249"/>
      <c r="AA5" s="249"/>
      <c r="AB5" s="249"/>
      <c r="AC5" s="249"/>
      <c r="AD5" s="249"/>
      <c r="AE5" s="249"/>
      <c r="AF5" s="249"/>
      <c r="AG5" s="249"/>
      <c r="AH5" s="249"/>
      <c r="AI5" s="249"/>
      <c r="AJ5" s="249"/>
      <c r="AK5" s="249"/>
      <c r="AL5" s="249"/>
    </row>
    <row r="6" spans="1:47" s="147" customFormat="1" x14ac:dyDescent="0.25">
      <c r="A6" s="248" t="str">
        <f>Niestac!C12</f>
        <v>Analiza matematyczna</v>
      </c>
      <c r="B6" s="158" t="str">
        <f>IF(ISERR(FIND(B$2,Niestac!$R12))=FALSE,"+","-")</f>
        <v>-</v>
      </c>
      <c r="C6" s="382" t="str">
        <f>IF(ISERR(FIND(C$2,Niestac!$R12))=FALSE,"+","-")</f>
        <v>-</v>
      </c>
      <c r="D6" s="382" t="str">
        <f>IF(ISERR(FIND(D$2,Niestac!$R12))=FALSE,"+","-")</f>
        <v>-</v>
      </c>
      <c r="E6" s="382" t="str">
        <f>IF(ISERR(FIND(E$2,Niestac!$R12))=FALSE,"+","-")</f>
        <v>-</v>
      </c>
      <c r="F6" s="382" t="str">
        <f>IF(ISERR(FIND(F$2,Niestac!$R12))=FALSE,"+","-")</f>
        <v>-</v>
      </c>
      <c r="G6" s="382" t="str">
        <f>IF(ISERR(FIND(G$2,Niestac!$R12))=FALSE,"+","-")</f>
        <v>-</v>
      </c>
      <c r="H6" s="382" t="str">
        <f>IF(ISERR(FIND(H$2,Niestac!$R12))=FALSE,"+","-")</f>
        <v>-</v>
      </c>
      <c r="I6" s="382" t="str">
        <f>IF(ISERR(FIND(I$2,Niestac!$R12))=FALSE,"+","-")</f>
        <v>-</v>
      </c>
      <c r="J6" s="382" t="str">
        <f>IF(ISERR(FIND(J$2,Niestac!$R12))=FALSE,"+","-")</f>
        <v>-</v>
      </c>
      <c r="K6" s="382" t="str">
        <f>IF(ISERR(FIND(K$2,Niestac!$R12))=FALSE,"+","-")</f>
        <v>-</v>
      </c>
      <c r="L6" s="382" t="str">
        <f>IF(ISERR(FIND(L$2,Niestac!$R12))=FALSE,"+","-")</f>
        <v>-</v>
      </c>
      <c r="M6" s="248" t="str">
        <f>Niestac!C12</f>
        <v>Analiza matematyczna</v>
      </c>
      <c r="N6" s="158" t="str">
        <f>IF(ISERR(FIND(N$2,Niestac!$S12))=FALSE,"+","-")</f>
        <v>-</v>
      </c>
      <c r="O6" s="382" t="str">
        <f>IF(ISERR(FIND(O$2,Niestac!$S12))=FALSE,"+","-")</f>
        <v>-</v>
      </c>
      <c r="P6" s="382" t="str">
        <f>IF(ISERR(FIND(P$2,Niestac!$S12))=FALSE,"+","-")</f>
        <v>-</v>
      </c>
      <c r="Q6" s="382" t="str">
        <f>IF(ISERR(FIND(Q$2,Niestac!$S12))=FALSE,"+","-")</f>
        <v>+</v>
      </c>
      <c r="R6" s="382" t="str">
        <f>IF(ISERR(FIND(R$2,Niestac!$S12))=FALSE,"+","-")</f>
        <v>-</v>
      </c>
      <c r="S6" s="382" t="str">
        <f>IF(ISERR(FIND(S$2,Niestac!$S12))=FALSE,"+","-")</f>
        <v>-</v>
      </c>
      <c r="T6" s="382" t="str">
        <f>IF(ISERR(FIND(T$2,Niestac!$S12))=FALSE,"+","-")</f>
        <v>-</v>
      </c>
      <c r="U6" s="382" t="str">
        <f>IF(ISERR(FIND(U$2,Niestac!$S12))=FALSE,"+","-")</f>
        <v>-</v>
      </c>
      <c r="V6" s="382" t="str">
        <f>IF(ISERR(FIND(V$2,Niestac!$S12))=FALSE,"+","-")</f>
        <v>-</v>
      </c>
      <c r="W6" s="382" t="str">
        <f>IF(ISERR(FIND(W$2,Niestac!$S12))=FALSE,"+","-")</f>
        <v>-</v>
      </c>
      <c r="X6" s="382" t="str">
        <f>IF(ISERR(FIND(X$2,Niestac!$S12))=FALSE,"+","-")</f>
        <v>-</v>
      </c>
      <c r="Y6" s="248" t="str">
        <f>Niestac!C12</f>
        <v>Analiza matematyczna</v>
      </c>
      <c r="Z6" s="382" t="str">
        <f>IF(ISERR(FIND(Z$2,Niestac!$S12))=FALSE,"+","-")</f>
        <v>-</v>
      </c>
      <c r="AA6" s="382" t="str">
        <f>IF(ISERR(FIND(AA$2,Niestac!$S12))=FALSE,"+","-")</f>
        <v>-</v>
      </c>
      <c r="AB6" s="382" t="str">
        <f>IF(ISERR(FIND(AB$2,Niestac!$S12))=FALSE,"+","-")</f>
        <v>-</v>
      </c>
      <c r="AC6" s="382" t="str">
        <f>IF(ISERR(FIND(AC$2,Niestac!$S12))=FALSE,"+","-")</f>
        <v>-</v>
      </c>
      <c r="AD6" s="382" t="str">
        <f>IF(ISERR(FIND(AD$2,Niestac!$S12))=FALSE,"+","-")</f>
        <v>-</v>
      </c>
      <c r="AE6" s="382" t="str">
        <f>IF(ISERR(FIND(AE$2,Niestac!$S12))=FALSE,"+","-")</f>
        <v>-</v>
      </c>
      <c r="AF6" s="382" t="str">
        <f>IF(ISERR(FIND(AF$2,Niestac!$S12))=FALSE,"+","-")</f>
        <v>-</v>
      </c>
      <c r="AG6" s="382" t="str">
        <f>IF(ISERR(FIND(AG$2,Niestac!$S12))=FALSE,"+","-")</f>
        <v>-</v>
      </c>
      <c r="AH6" s="158" t="str">
        <f>IF(ISERR(FIND(AH$2,Niestac!$T12))=FALSE,"+","-")</f>
        <v>-</v>
      </c>
      <c r="AI6" s="382" t="str">
        <f>IF(ISERR(FIND(AI$2,Niestac!$T12))=FALSE,"+","-")</f>
        <v>+</v>
      </c>
      <c r="AJ6" s="382" t="str">
        <f>IF(ISERR(FIND(AJ$2,Niestac!$T12))=FALSE,"+","-")</f>
        <v>-</v>
      </c>
      <c r="AK6" s="382" t="str">
        <f>IF(ISERR(FIND(AK$2,Niestac!$T12))=FALSE,"+","-")</f>
        <v>-</v>
      </c>
      <c r="AL6" s="382" t="str">
        <f>IF(ISERR(FIND(AL$2,Niestac!$T12))=FALSE,"+","-")</f>
        <v>-</v>
      </c>
    </row>
    <row r="7" spans="1:47" s="147" customFormat="1" ht="50" x14ac:dyDescent="0.25">
      <c r="A7" s="248" t="str">
        <f>Niestac!C13</f>
        <v>Przedmiot obieralny 1: Podstawy programowania - Delphi / Podstawy programowania - Python / Wprowadzenie do algorytmiki</v>
      </c>
      <c r="B7" s="382" t="str">
        <f>IF(ISERR(FIND(B$2,Niestac!$R13))=FALSE,"+","-")</f>
        <v>+</v>
      </c>
      <c r="C7" s="382" t="str">
        <f>IF(ISERR(FIND(C$2,Niestac!$R13))=FALSE,"+","-")</f>
        <v>-</v>
      </c>
      <c r="D7" s="382" t="str">
        <f>IF(ISERR(FIND(D$2,Niestac!$R13))=FALSE,"+","-")</f>
        <v>-</v>
      </c>
      <c r="E7" s="382" t="str">
        <f>IF(ISERR(FIND(E$2,Niestac!$R13))=FALSE,"+","-")</f>
        <v>+</v>
      </c>
      <c r="F7" s="382" t="str">
        <f>IF(ISERR(FIND(F$2,Niestac!$R13))=FALSE,"+","-")</f>
        <v>-</v>
      </c>
      <c r="G7" s="382" t="str">
        <f>IF(ISERR(FIND(G$2,Niestac!$R13))=FALSE,"+","-")</f>
        <v>-</v>
      </c>
      <c r="H7" s="382" t="str">
        <f>IF(ISERR(FIND(H$2,Niestac!$R13))=FALSE,"+","-")</f>
        <v>+</v>
      </c>
      <c r="I7" s="382" t="str">
        <f>IF(ISERR(FIND(I$2,Niestac!$R13))=FALSE,"+","-")</f>
        <v>-</v>
      </c>
      <c r="J7" s="382" t="str">
        <f>IF(ISERR(FIND(J$2,Niestac!$R13))=FALSE,"+","-")</f>
        <v>-</v>
      </c>
      <c r="K7" s="382" t="str">
        <f>IF(ISERR(FIND(K$2,Niestac!$R13))=FALSE,"+","-")</f>
        <v>-</v>
      </c>
      <c r="L7" s="382" t="str">
        <f>IF(ISERR(FIND(L$2,Niestac!$R13))=FALSE,"+","-")</f>
        <v>-</v>
      </c>
      <c r="M7" s="248" t="str">
        <f>Niestac!C13</f>
        <v>Przedmiot obieralny 1: Podstawy programowania - Delphi / Podstawy programowania - Python / Wprowadzenie do algorytmiki</v>
      </c>
      <c r="N7" s="382" t="str">
        <f>IF(ISERR(FIND(N$2,Niestac!$S13))=FALSE,"+","-")</f>
        <v>-</v>
      </c>
      <c r="O7" s="382" t="str">
        <f>IF(ISERR(FIND(O$2,Niestac!$S13))=FALSE,"+","-")</f>
        <v>-</v>
      </c>
      <c r="P7" s="382" t="str">
        <f>IF(ISERR(FIND(P$2,Niestac!$S13))=FALSE,"+","-")</f>
        <v>-</v>
      </c>
      <c r="Q7" s="382" t="str">
        <f>IF(ISERR(FIND(Q$2,Niestac!$S13))=FALSE,"+","-")</f>
        <v>+</v>
      </c>
      <c r="R7" s="382" t="str">
        <f>IF(ISERR(FIND(R$2,Niestac!$S13))=FALSE,"+","-")</f>
        <v>-</v>
      </c>
      <c r="S7" s="382" t="str">
        <f>IF(ISERR(FIND(S$2,Niestac!$S13))=FALSE,"+","-")</f>
        <v>-</v>
      </c>
      <c r="T7" s="382" t="str">
        <f>IF(ISERR(FIND(T$2,Niestac!$S13))=FALSE,"+","-")</f>
        <v>-</v>
      </c>
      <c r="U7" s="382" t="str">
        <f>IF(ISERR(FIND(U$2,Niestac!$S13))=FALSE,"+","-")</f>
        <v>-</v>
      </c>
      <c r="V7" s="382" t="str">
        <f>IF(ISERR(FIND(V$2,Niestac!$S13))=FALSE,"+","-")</f>
        <v>-</v>
      </c>
      <c r="W7" s="382" t="str">
        <f>IF(ISERR(FIND(W$2,Niestac!$S13))=FALSE,"+","-")</f>
        <v>-</v>
      </c>
      <c r="X7" s="382" t="str">
        <f>IF(ISERR(FIND(X$2,Niestac!$S13))=FALSE,"+","-")</f>
        <v>+</v>
      </c>
      <c r="Y7" s="248" t="str">
        <f>Niestac!C13</f>
        <v>Przedmiot obieralny 1: Podstawy programowania - Delphi / Podstawy programowania - Python / Wprowadzenie do algorytmiki</v>
      </c>
      <c r="Z7" s="382" t="str">
        <f>IF(ISERR(FIND(Z$2,Niestac!$S13))=FALSE,"+","-")</f>
        <v>-</v>
      </c>
      <c r="AA7" s="382" t="str">
        <f>IF(ISERR(FIND(AA$2,Niestac!$S13))=FALSE,"+","-")</f>
        <v>-</v>
      </c>
      <c r="AB7" s="382" t="str">
        <f>IF(ISERR(FIND(AB$2,Niestac!$S13))=FALSE,"+","-")</f>
        <v>-</v>
      </c>
      <c r="AC7" s="382" t="str">
        <f>IF(ISERR(FIND(AC$2,Niestac!$S13))=FALSE,"+","-")</f>
        <v>-</v>
      </c>
      <c r="AD7" s="382" t="str">
        <f>IF(ISERR(FIND(AD$2,Niestac!$S13))=FALSE,"+","-")</f>
        <v>-</v>
      </c>
      <c r="AE7" s="382" t="str">
        <f>IF(ISERR(FIND(AE$2,Niestac!$S13))=FALSE,"+","-")</f>
        <v>-</v>
      </c>
      <c r="AF7" s="382" t="str">
        <f>IF(ISERR(FIND(AF$2,Niestac!$S13))=FALSE,"+","-")</f>
        <v>+</v>
      </c>
      <c r="AG7" s="382" t="str">
        <f>IF(ISERR(FIND(AG$2,Niestac!$S13))=FALSE,"+","-")</f>
        <v>-</v>
      </c>
      <c r="AH7" s="382" t="str">
        <f>IF(ISERR(FIND(AH$2,Niestac!$T13))=FALSE,"+","-")</f>
        <v>+</v>
      </c>
      <c r="AI7" s="382" t="str">
        <f>IF(ISERR(FIND(AI$2,Niestac!$T13))=FALSE,"+","-")</f>
        <v>+</v>
      </c>
      <c r="AJ7" s="382" t="str">
        <f>IF(ISERR(FIND(AJ$2,Niestac!$T13))=FALSE,"+","-")</f>
        <v>-</v>
      </c>
      <c r="AK7" s="382" t="str">
        <f>IF(ISERR(FIND(AK$2,Niestac!$T13))=FALSE,"+","-")</f>
        <v>-</v>
      </c>
      <c r="AL7" s="382" t="str">
        <f>IF(ISERR(FIND(AL$2,Niestac!$T13))=FALSE,"+","-")</f>
        <v>-</v>
      </c>
    </row>
    <row r="8" spans="1:47" s="147" customFormat="1" ht="25" x14ac:dyDescent="0.25">
      <c r="A8" s="248" t="str">
        <f>Niestac!C14</f>
        <v>Wprowadzenie do informatyki / Introduction to Computing</v>
      </c>
      <c r="B8" s="382" t="str">
        <f>IF(ISERR(FIND(B$2,Niestac!$R14))=FALSE,"+","-")</f>
        <v>-</v>
      </c>
      <c r="C8" s="382" t="str">
        <f>IF(ISERR(FIND(C$2,Niestac!$R14))=FALSE,"+","-")</f>
        <v>-</v>
      </c>
      <c r="D8" s="382" t="str">
        <f>IF(ISERR(FIND(D$2,Niestac!$R14))=FALSE,"+","-")</f>
        <v>-</v>
      </c>
      <c r="E8" s="382" t="str">
        <f>IF(ISERR(FIND(E$2,Niestac!$R14))=FALSE,"+","-")</f>
        <v>+</v>
      </c>
      <c r="F8" s="382" t="str">
        <f>IF(ISERR(FIND(F$2,Niestac!$R14))=FALSE,"+","-")</f>
        <v>+</v>
      </c>
      <c r="G8" s="382" t="str">
        <f>IF(ISERR(FIND(G$2,Niestac!$R14))=FALSE,"+","-")</f>
        <v>+</v>
      </c>
      <c r="H8" s="382" t="str">
        <f>IF(ISERR(FIND(H$2,Niestac!$R14))=FALSE,"+","-")</f>
        <v>-</v>
      </c>
      <c r="I8" s="382" t="str">
        <f>IF(ISERR(FIND(I$2,Niestac!$R14))=FALSE,"+","-")</f>
        <v>+</v>
      </c>
      <c r="J8" s="382" t="str">
        <f>IF(ISERR(FIND(J$2,Niestac!$R14))=FALSE,"+","-")</f>
        <v>-</v>
      </c>
      <c r="K8" s="382" t="str">
        <f>IF(ISERR(FIND(K$2,Niestac!$R14))=FALSE,"+","-")</f>
        <v>-</v>
      </c>
      <c r="L8" s="382" t="str">
        <f>IF(ISERR(FIND(L$2,Niestac!$R14))=FALSE,"+","-")</f>
        <v>+</v>
      </c>
      <c r="M8" s="248" t="str">
        <f>Niestac!C14</f>
        <v>Wprowadzenie do informatyki / Introduction to Computing</v>
      </c>
      <c r="N8" s="382" t="str">
        <f>IF(ISERR(FIND(N$2,Niestac!$S14))=FALSE,"+","-")</f>
        <v>-</v>
      </c>
      <c r="O8" s="382" t="str">
        <f>IF(ISERR(FIND(O$2,Niestac!$S14))=FALSE,"+","-")</f>
        <v>+</v>
      </c>
      <c r="P8" s="382" t="str">
        <f>IF(ISERR(FIND(P$2,Niestac!$S14))=FALSE,"+","-")</f>
        <v>-</v>
      </c>
      <c r="Q8" s="382" t="str">
        <f>IF(ISERR(FIND(Q$2,Niestac!$S14))=FALSE,"+","-")</f>
        <v>-</v>
      </c>
      <c r="R8" s="382" t="str">
        <f>IF(ISERR(FIND(R$2,Niestac!$S14))=FALSE,"+","-")</f>
        <v>+</v>
      </c>
      <c r="S8" s="382" t="str">
        <f>IF(ISERR(FIND(S$2,Niestac!$S14))=FALSE,"+","-")</f>
        <v>-</v>
      </c>
      <c r="T8" s="382" t="str">
        <f>IF(ISERR(FIND(T$2,Niestac!$S14))=FALSE,"+","-")</f>
        <v>-</v>
      </c>
      <c r="U8" s="382" t="str">
        <f>IF(ISERR(FIND(U$2,Niestac!$S14))=FALSE,"+","-")</f>
        <v>-</v>
      </c>
      <c r="V8" s="382" t="str">
        <f>IF(ISERR(FIND(V$2,Niestac!$S14))=FALSE,"+","-")</f>
        <v>-</v>
      </c>
      <c r="W8" s="382" t="str">
        <f>IF(ISERR(FIND(W$2,Niestac!$S14))=FALSE,"+","-")</f>
        <v>-</v>
      </c>
      <c r="X8" s="382" t="str">
        <f>IF(ISERR(FIND(X$2,Niestac!$S14))=FALSE,"+","-")</f>
        <v>-</v>
      </c>
      <c r="Y8" s="248" t="str">
        <f>Niestac!C14</f>
        <v>Wprowadzenie do informatyki / Introduction to Computing</v>
      </c>
      <c r="Z8" s="382" t="str">
        <f>IF(ISERR(FIND(Z$2,Niestac!$S14))=FALSE,"+","-")</f>
        <v>-</v>
      </c>
      <c r="AA8" s="382" t="str">
        <f>IF(ISERR(FIND(AA$2,Niestac!$S14))=FALSE,"+","-")</f>
        <v>-</v>
      </c>
      <c r="AB8" s="382" t="str">
        <f>IF(ISERR(FIND(AB$2,Niestac!$S14))=FALSE,"+","-")</f>
        <v>-</v>
      </c>
      <c r="AC8" s="382" t="str">
        <f>IF(ISERR(FIND(AC$2,Niestac!$S14))=FALSE,"+","-")</f>
        <v>-</v>
      </c>
      <c r="AD8" s="382" t="str">
        <f>IF(ISERR(FIND(AD$2,Niestac!$S14))=FALSE,"+","-")</f>
        <v>-</v>
      </c>
      <c r="AE8" s="382" t="str">
        <f>IF(ISERR(FIND(AE$2,Niestac!$S14))=FALSE,"+","-")</f>
        <v>-</v>
      </c>
      <c r="AF8" s="382" t="str">
        <f>IF(ISERR(FIND(AF$2,Niestac!$S14))=FALSE,"+","-")</f>
        <v>+</v>
      </c>
      <c r="AG8" s="382" t="str">
        <f>IF(ISERR(FIND(AG$2,Niestac!$S14))=FALSE,"+","-")</f>
        <v>-</v>
      </c>
      <c r="AH8" s="382" t="str">
        <f>IF(ISERR(FIND(AH$2,Niestac!$T14))=FALSE,"+","-")</f>
        <v>+</v>
      </c>
      <c r="AI8" s="382" t="str">
        <f>IF(ISERR(FIND(AI$2,Niestac!$T14))=FALSE,"+","-")</f>
        <v>+</v>
      </c>
      <c r="AJ8" s="382" t="str">
        <f>IF(ISERR(FIND(AJ$2,Niestac!$T14))=FALSE,"+","-")</f>
        <v>-</v>
      </c>
      <c r="AK8" s="382" t="str">
        <f>IF(ISERR(FIND(AK$2,Niestac!$T14))=FALSE,"+","-")</f>
        <v>-</v>
      </c>
      <c r="AL8" s="382" t="str">
        <f>IF(ISERR(FIND(AL$2,Niestac!$T14))=FALSE,"+","-")</f>
        <v>-</v>
      </c>
    </row>
    <row r="9" spans="1:47" s="147" customFormat="1" x14ac:dyDescent="0.25">
      <c r="A9" s="248" t="str">
        <f>Niestac!C15</f>
        <v>Matematyka dyskretna</v>
      </c>
      <c r="B9" s="382" t="str">
        <f>IF(ISERR(FIND(B$2,Niestac!$R15))=FALSE,"+","-")</f>
        <v>+</v>
      </c>
      <c r="C9" s="382" t="str">
        <f>IF(ISERR(FIND(C$2,Niestac!$R15))=FALSE,"+","-")</f>
        <v>-</v>
      </c>
      <c r="D9" s="382" t="str">
        <f>IF(ISERR(FIND(D$2,Niestac!$R15))=FALSE,"+","-")</f>
        <v>-</v>
      </c>
      <c r="E9" s="382" t="str">
        <f>IF(ISERR(FIND(E$2,Niestac!$R15))=FALSE,"+","-")</f>
        <v>-</v>
      </c>
      <c r="F9" s="382" t="str">
        <f>IF(ISERR(FIND(F$2,Niestac!$R15))=FALSE,"+","-")</f>
        <v>-</v>
      </c>
      <c r="G9" s="382" t="str">
        <f>IF(ISERR(FIND(G$2,Niestac!$R15))=FALSE,"+","-")</f>
        <v>-</v>
      </c>
      <c r="H9" s="382" t="str">
        <f>IF(ISERR(FIND(H$2,Niestac!$R15))=FALSE,"+","-")</f>
        <v>+</v>
      </c>
      <c r="I9" s="382" t="str">
        <f>IF(ISERR(FIND(I$2,Niestac!$R15))=FALSE,"+","-")</f>
        <v>-</v>
      </c>
      <c r="J9" s="382" t="str">
        <f>IF(ISERR(FIND(J$2,Niestac!$R15))=FALSE,"+","-")</f>
        <v>-</v>
      </c>
      <c r="K9" s="382" t="str">
        <f>IF(ISERR(FIND(K$2,Niestac!$R15))=FALSE,"+","-")</f>
        <v>-</v>
      </c>
      <c r="L9" s="382" t="str">
        <f>IF(ISERR(FIND(L$2,Niestac!$R15))=FALSE,"+","-")</f>
        <v>-</v>
      </c>
      <c r="M9" s="248" t="str">
        <f>Niestac!C15</f>
        <v>Matematyka dyskretna</v>
      </c>
      <c r="N9" s="382" t="str">
        <f>IF(ISERR(FIND(N$2,Niestac!$S15))=FALSE,"+","-")</f>
        <v>-</v>
      </c>
      <c r="O9" s="382" t="str">
        <f>IF(ISERR(FIND(O$2,Niestac!$S15))=FALSE,"+","-")</f>
        <v>-</v>
      </c>
      <c r="P9" s="382" t="str">
        <f>IF(ISERR(FIND(P$2,Niestac!$S15))=FALSE,"+","-")</f>
        <v>+</v>
      </c>
      <c r="Q9" s="382" t="str">
        <f>IF(ISERR(FIND(Q$2,Niestac!$S15))=FALSE,"+","-")</f>
        <v>+</v>
      </c>
      <c r="R9" s="382" t="str">
        <f>IF(ISERR(FIND(R$2,Niestac!$S15))=FALSE,"+","-")</f>
        <v>-</v>
      </c>
      <c r="S9" s="382" t="str">
        <f>IF(ISERR(FIND(S$2,Niestac!$S15))=FALSE,"+","-")</f>
        <v>-</v>
      </c>
      <c r="T9" s="382" t="str">
        <f>IF(ISERR(FIND(T$2,Niestac!$S15))=FALSE,"+","-")</f>
        <v>-</v>
      </c>
      <c r="U9" s="382" t="str">
        <f>IF(ISERR(FIND(U$2,Niestac!$S15))=FALSE,"+","-")</f>
        <v>-</v>
      </c>
      <c r="V9" s="382" t="str">
        <f>IF(ISERR(FIND(V$2,Niestac!$S15))=FALSE,"+","-")</f>
        <v>-</v>
      </c>
      <c r="W9" s="382" t="str">
        <f>IF(ISERR(FIND(W$2,Niestac!$S15))=FALSE,"+","-")</f>
        <v>-</v>
      </c>
      <c r="X9" s="382" t="str">
        <f>IF(ISERR(FIND(X$2,Niestac!$S15))=FALSE,"+","-")</f>
        <v>-</v>
      </c>
      <c r="Y9" s="248" t="str">
        <f>Niestac!C15</f>
        <v>Matematyka dyskretna</v>
      </c>
      <c r="Z9" s="382" t="str">
        <f>IF(ISERR(FIND(Z$2,Niestac!$S15))=FALSE,"+","-")</f>
        <v>-</v>
      </c>
      <c r="AA9" s="382" t="str">
        <f>IF(ISERR(FIND(AA$2,Niestac!$S15))=FALSE,"+","-")</f>
        <v>-</v>
      </c>
      <c r="AB9" s="382" t="str">
        <f>IF(ISERR(FIND(AB$2,Niestac!$S15))=FALSE,"+","-")</f>
        <v>-</v>
      </c>
      <c r="AC9" s="382" t="str">
        <f>IF(ISERR(FIND(AC$2,Niestac!$S15))=FALSE,"+","-")</f>
        <v>-</v>
      </c>
      <c r="AD9" s="382" t="str">
        <f>IF(ISERR(FIND(AD$2,Niestac!$S15))=FALSE,"+","-")</f>
        <v>-</v>
      </c>
      <c r="AE9" s="382" t="str">
        <f>IF(ISERR(FIND(AE$2,Niestac!$S15))=FALSE,"+","-")</f>
        <v>-</v>
      </c>
      <c r="AF9" s="382" t="str">
        <f>IF(ISERR(FIND(AF$2,Niestac!$S15))=FALSE,"+","-")</f>
        <v>-</v>
      </c>
      <c r="AG9" s="382" t="str">
        <f>IF(ISERR(FIND(AG$2,Niestac!$S15))=FALSE,"+","-")</f>
        <v>-</v>
      </c>
      <c r="AH9" s="382" t="str">
        <f>IF(ISERR(FIND(AH$2,Niestac!$T15))=FALSE,"+","-")</f>
        <v>-</v>
      </c>
      <c r="AI9" s="382" t="str">
        <f>IF(ISERR(FIND(AI$2,Niestac!$T15))=FALSE,"+","-")</f>
        <v>+</v>
      </c>
      <c r="AJ9" s="382" t="str">
        <f>IF(ISERR(FIND(AJ$2,Niestac!$T15))=FALSE,"+","-")</f>
        <v>-</v>
      </c>
      <c r="AK9" s="382" t="str">
        <f>IF(ISERR(FIND(AK$2,Niestac!$T15))=FALSE,"+","-")</f>
        <v>-</v>
      </c>
      <c r="AL9" s="382" t="str">
        <f>IF(ISERR(FIND(AL$2,Niestac!$T15))=FALSE,"+","-")</f>
        <v>-</v>
      </c>
    </row>
    <row r="10" spans="1:47" s="147" customFormat="1" x14ac:dyDescent="0.25">
      <c r="A10" s="248" t="str">
        <f>Niestac!C16</f>
        <v>Narzędzia informatyki</v>
      </c>
      <c r="B10" s="382" t="str">
        <f>IF(ISERR(FIND(B$2,Niestac!$R16))=FALSE,"+","-")</f>
        <v>-</v>
      </c>
      <c r="C10" s="382" t="str">
        <f>IF(ISERR(FIND(C$2,Niestac!$R16))=FALSE,"+","-")</f>
        <v>-</v>
      </c>
      <c r="D10" s="382" t="str">
        <f>IF(ISERR(FIND(D$2,Niestac!$R16))=FALSE,"+","-")</f>
        <v>-</v>
      </c>
      <c r="E10" s="382" t="str">
        <f>IF(ISERR(FIND(E$2,Niestac!$R16))=FALSE,"+","-")</f>
        <v>+</v>
      </c>
      <c r="F10" s="382" t="str">
        <f>IF(ISERR(FIND(F$2,Niestac!$R16))=FALSE,"+","-")</f>
        <v>-</v>
      </c>
      <c r="G10" s="382" t="str">
        <f>IF(ISERR(FIND(G$2,Niestac!$R16))=FALSE,"+","-")</f>
        <v>-</v>
      </c>
      <c r="H10" s="382" t="str">
        <f>IF(ISERR(FIND(H$2,Niestac!$R16))=FALSE,"+","-")</f>
        <v>+</v>
      </c>
      <c r="I10" s="382" t="str">
        <f>IF(ISERR(FIND(I$2,Niestac!$R16))=FALSE,"+","-")</f>
        <v>-</v>
      </c>
      <c r="J10" s="382" t="str">
        <f>IF(ISERR(FIND(J$2,Niestac!$R16))=FALSE,"+","-")</f>
        <v>-</v>
      </c>
      <c r="K10" s="382" t="str">
        <f>IF(ISERR(FIND(K$2,Niestac!$R16))=FALSE,"+","-")</f>
        <v>-</v>
      </c>
      <c r="L10" s="382" t="str">
        <f>IF(ISERR(FIND(L$2,Niestac!$R16))=FALSE,"+","-")</f>
        <v>+</v>
      </c>
      <c r="M10" s="248" t="str">
        <f>Niestac!C16</f>
        <v>Narzędzia informatyki</v>
      </c>
      <c r="N10" s="382" t="str">
        <f>IF(ISERR(FIND(N$2,Niestac!$S16))=FALSE,"+","-")</f>
        <v>-</v>
      </c>
      <c r="O10" s="382" t="str">
        <f>IF(ISERR(FIND(O$2,Niestac!$S16))=FALSE,"+","-")</f>
        <v>+</v>
      </c>
      <c r="P10" s="382" t="str">
        <f>IF(ISERR(FIND(P$2,Niestac!$S16))=FALSE,"+","-")</f>
        <v>-</v>
      </c>
      <c r="Q10" s="382" t="str">
        <f>IF(ISERR(FIND(Q$2,Niestac!$S16))=FALSE,"+","-")</f>
        <v>-</v>
      </c>
      <c r="R10" s="382" t="str">
        <f>IF(ISERR(FIND(R$2,Niestac!$S16))=FALSE,"+","-")</f>
        <v>+</v>
      </c>
      <c r="S10" s="382" t="str">
        <f>IF(ISERR(FIND(S$2,Niestac!$S16))=FALSE,"+","-")</f>
        <v>-</v>
      </c>
      <c r="T10" s="382" t="str">
        <f>IF(ISERR(FIND(T$2,Niestac!$S16))=FALSE,"+","-")</f>
        <v>-</v>
      </c>
      <c r="U10" s="382" t="str">
        <f>IF(ISERR(FIND(U$2,Niestac!$S16))=FALSE,"+","-")</f>
        <v>-</v>
      </c>
      <c r="V10" s="382" t="str">
        <f>IF(ISERR(FIND(V$2,Niestac!$S16))=FALSE,"+","-")</f>
        <v>-</v>
      </c>
      <c r="W10" s="382" t="str">
        <f>IF(ISERR(FIND(W$2,Niestac!$S16))=FALSE,"+","-")</f>
        <v>-</v>
      </c>
      <c r="X10" s="382" t="str">
        <f>IF(ISERR(FIND(X$2,Niestac!$S16))=FALSE,"+","-")</f>
        <v>-</v>
      </c>
      <c r="Y10" s="248" t="str">
        <f>Niestac!C16</f>
        <v>Narzędzia informatyki</v>
      </c>
      <c r="Z10" s="382" t="str">
        <f>IF(ISERR(FIND(Z$2,Niestac!$S16))=FALSE,"+","-")</f>
        <v>-</v>
      </c>
      <c r="AA10" s="382" t="str">
        <f>IF(ISERR(FIND(AA$2,Niestac!$S16))=FALSE,"+","-")</f>
        <v>-</v>
      </c>
      <c r="AB10" s="382" t="str">
        <f>IF(ISERR(FIND(AB$2,Niestac!$S16))=FALSE,"+","-")</f>
        <v>-</v>
      </c>
      <c r="AC10" s="382" t="str">
        <f>IF(ISERR(FIND(AC$2,Niestac!$S16))=FALSE,"+","-")</f>
        <v>-</v>
      </c>
      <c r="AD10" s="382" t="str">
        <f>IF(ISERR(FIND(AD$2,Niestac!$S16))=FALSE,"+","-")</f>
        <v>-</v>
      </c>
      <c r="AE10" s="382" t="str">
        <f>IF(ISERR(FIND(AE$2,Niestac!$S16))=FALSE,"+","-")</f>
        <v>-</v>
      </c>
      <c r="AF10" s="382" t="str">
        <f>IF(ISERR(FIND(AF$2,Niestac!$S16))=FALSE,"+","-")</f>
        <v>-</v>
      </c>
      <c r="AG10" s="382" t="str">
        <f>IF(ISERR(FIND(AG$2,Niestac!$S16))=FALSE,"+","-")</f>
        <v>-</v>
      </c>
      <c r="AH10" s="382" t="str">
        <f>IF(ISERR(FIND(AH$2,Niestac!$T16))=FALSE,"+","-")</f>
        <v>+</v>
      </c>
      <c r="AI10" s="382" t="str">
        <f>IF(ISERR(FIND(AI$2,Niestac!$T16))=FALSE,"+","-")</f>
        <v>-</v>
      </c>
      <c r="AJ10" s="382" t="str">
        <f>IF(ISERR(FIND(AJ$2,Niestac!$T16))=FALSE,"+","-")</f>
        <v>-</v>
      </c>
      <c r="AK10" s="382" t="str">
        <f>IF(ISERR(FIND(AK$2,Niestac!$T16))=FALSE,"+","-")</f>
        <v>+</v>
      </c>
      <c r="AL10" s="382" t="str">
        <f>IF(ISERR(FIND(AL$2,Niestac!$T16))=FALSE,"+","-")</f>
        <v>-</v>
      </c>
    </row>
    <row r="11" spans="1:47" s="147" customFormat="1" x14ac:dyDescent="0.25">
      <c r="A11" s="248" t="str">
        <f>Niestac!C17</f>
        <v>Logika obliczeniowa</v>
      </c>
      <c r="B11" s="382" t="str">
        <f>IF(ISERR(FIND(B$2,Niestac!$R17))=FALSE,"+","-")</f>
        <v>+</v>
      </c>
      <c r="C11" s="382" t="str">
        <f>IF(ISERR(FIND(C$2,Niestac!$R17))=FALSE,"+","-")</f>
        <v>-</v>
      </c>
      <c r="D11" s="382" t="str">
        <f>IF(ISERR(FIND(D$2,Niestac!$R17))=FALSE,"+","-")</f>
        <v>-</v>
      </c>
      <c r="E11" s="382" t="str">
        <f>IF(ISERR(FIND(E$2,Niestac!$R17))=FALSE,"+","-")</f>
        <v>-</v>
      </c>
      <c r="F11" s="382" t="str">
        <f>IF(ISERR(FIND(F$2,Niestac!$R17))=FALSE,"+","-")</f>
        <v>-</v>
      </c>
      <c r="G11" s="382" t="str">
        <f>IF(ISERR(FIND(G$2,Niestac!$R17))=FALSE,"+","-")</f>
        <v>-</v>
      </c>
      <c r="H11" s="382" t="str">
        <f>IF(ISERR(FIND(H$2,Niestac!$R17))=FALSE,"+","-")</f>
        <v>+</v>
      </c>
      <c r="I11" s="382" t="str">
        <f>IF(ISERR(FIND(I$2,Niestac!$R17))=FALSE,"+","-")</f>
        <v>-</v>
      </c>
      <c r="J11" s="382" t="str">
        <f>IF(ISERR(FIND(J$2,Niestac!$R17))=FALSE,"+","-")</f>
        <v>-</v>
      </c>
      <c r="K11" s="382" t="str">
        <f>IF(ISERR(FIND(K$2,Niestac!$R17))=FALSE,"+","-")</f>
        <v>-</v>
      </c>
      <c r="L11" s="382" t="str">
        <f>IF(ISERR(FIND(L$2,Niestac!$R17))=FALSE,"+","-")</f>
        <v>-</v>
      </c>
      <c r="M11" s="248" t="str">
        <f>Niestac!C17</f>
        <v>Logika obliczeniowa</v>
      </c>
      <c r="N11" s="382" t="str">
        <f>IF(ISERR(FIND(N$2,Niestac!$S17))=FALSE,"+","-")</f>
        <v>-</v>
      </c>
      <c r="O11" s="382" t="str">
        <f>IF(ISERR(FIND(O$2,Niestac!$S17))=FALSE,"+","-")</f>
        <v>-</v>
      </c>
      <c r="P11" s="382" t="str">
        <f>IF(ISERR(FIND(P$2,Niestac!$S17))=FALSE,"+","-")</f>
        <v>+</v>
      </c>
      <c r="Q11" s="382" t="str">
        <f>IF(ISERR(FIND(Q$2,Niestac!$S17))=FALSE,"+","-")</f>
        <v>+</v>
      </c>
      <c r="R11" s="382" t="str">
        <f>IF(ISERR(FIND(R$2,Niestac!$S17))=FALSE,"+","-")</f>
        <v>-</v>
      </c>
      <c r="S11" s="382" t="str">
        <f>IF(ISERR(FIND(S$2,Niestac!$S17))=FALSE,"+","-")</f>
        <v>-</v>
      </c>
      <c r="T11" s="382" t="str">
        <f>IF(ISERR(FIND(T$2,Niestac!$S17))=FALSE,"+","-")</f>
        <v>-</v>
      </c>
      <c r="U11" s="382" t="str">
        <f>IF(ISERR(FIND(U$2,Niestac!$S17))=FALSE,"+","-")</f>
        <v>-</v>
      </c>
      <c r="V11" s="382" t="str">
        <f>IF(ISERR(FIND(V$2,Niestac!$S17))=FALSE,"+","-")</f>
        <v>-</v>
      </c>
      <c r="W11" s="382" t="str">
        <f>IF(ISERR(FIND(W$2,Niestac!$S17))=FALSE,"+","-")</f>
        <v>-</v>
      </c>
      <c r="X11" s="382" t="str">
        <f>IF(ISERR(FIND(X$2,Niestac!$S17))=FALSE,"+","-")</f>
        <v>-</v>
      </c>
      <c r="Y11" s="248" t="str">
        <f>Niestac!C17</f>
        <v>Logika obliczeniowa</v>
      </c>
      <c r="Z11" s="382" t="str">
        <f>IF(ISERR(FIND(Z$2,Niestac!$S17))=FALSE,"+","-")</f>
        <v>-</v>
      </c>
      <c r="AA11" s="382" t="str">
        <f>IF(ISERR(FIND(AA$2,Niestac!$S17))=FALSE,"+","-")</f>
        <v>-</v>
      </c>
      <c r="AB11" s="382" t="str">
        <f>IF(ISERR(FIND(AB$2,Niestac!$S17))=FALSE,"+","-")</f>
        <v>-</v>
      </c>
      <c r="AC11" s="382" t="str">
        <f>IF(ISERR(FIND(AC$2,Niestac!$S17))=FALSE,"+","-")</f>
        <v>-</v>
      </c>
      <c r="AD11" s="382" t="str">
        <f>IF(ISERR(FIND(AD$2,Niestac!$S17))=FALSE,"+","-")</f>
        <v>-</v>
      </c>
      <c r="AE11" s="382" t="str">
        <f>IF(ISERR(FIND(AE$2,Niestac!$S17))=FALSE,"+","-")</f>
        <v>-</v>
      </c>
      <c r="AF11" s="382" t="str">
        <f>IF(ISERR(FIND(AF$2,Niestac!$S17))=FALSE,"+","-")</f>
        <v>-</v>
      </c>
      <c r="AG11" s="382" t="str">
        <f>IF(ISERR(FIND(AG$2,Niestac!$S17))=FALSE,"+","-")</f>
        <v>-</v>
      </c>
      <c r="AH11" s="382" t="str">
        <f>IF(ISERR(FIND(AH$2,Niestac!$T17))=FALSE,"+","-")</f>
        <v>+</v>
      </c>
      <c r="AI11" s="382" t="str">
        <f>IF(ISERR(FIND(AI$2,Niestac!$T17))=FALSE,"+","-")</f>
        <v>-</v>
      </c>
      <c r="AJ11" s="382" t="str">
        <f>IF(ISERR(FIND(AJ$2,Niestac!$T17))=FALSE,"+","-")</f>
        <v>-</v>
      </c>
      <c r="AK11" s="382" t="str">
        <f>IF(ISERR(FIND(AK$2,Niestac!$T17))=FALSE,"+","-")</f>
        <v>-</v>
      </c>
      <c r="AL11" s="382" t="str">
        <f>IF(ISERR(FIND(AL$2,Niestac!$T17))=FALSE,"+","-")</f>
        <v>-</v>
      </c>
    </row>
    <row r="12" spans="1:47" s="147" customFormat="1" x14ac:dyDescent="0.25">
      <c r="A12" s="248" t="str">
        <f>Niestac!C18</f>
        <v>Jezyk angielski</v>
      </c>
      <c r="B12" s="382" t="str">
        <f>IF(ISERR(FIND(B$2,Niestac!$R18))=FALSE,"+","-")</f>
        <v>-</v>
      </c>
      <c r="C12" s="382" t="str">
        <f>IF(ISERR(FIND(C$2,Niestac!$R18))=FALSE,"+","-")</f>
        <v>-</v>
      </c>
      <c r="D12" s="382" t="str">
        <f>IF(ISERR(FIND(D$2,Niestac!$R18))=FALSE,"+","-")</f>
        <v>-</v>
      </c>
      <c r="E12" s="382" t="str">
        <f>IF(ISERR(FIND(E$2,Niestac!$R18))=FALSE,"+","-")</f>
        <v>-</v>
      </c>
      <c r="F12" s="382" t="str">
        <f>IF(ISERR(FIND(F$2,Niestac!$R18))=FALSE,"+","-")</f>
        <v>-</v>
      </c>
      <c r="G12" s="382" t="str">
        <f>IF(ISERR(FIND(G$2,Niestac!$R18))=FALSE,"+","-")</f>
        <v>-</v>
      </c>
      <c r="H12" s="382" t="str">
        <f>IF(ISERR(FIND(H$2,Niestac!$R18))=FALSE,"+","-")</f>
        <v>-</v>
      </c>
      <c r="I12" s="382" t="str">
        <f>IF(ISERR(FIND(I$2,Niestac!$R18))=FALSE,"+","-")</f>
        <v>-</v>
      </c>
      <c r="J12" s="382" t="str">
        <f>IF(ISERR(FIND(J$2,Niestac!$R18))=FALSE,"+","-")</f>
        <v>-</v>
      </c>
      <c r="K12" s="382" t="str">
        <f>IF(ISERR(FIND(K$2,Niestac!$R18))=FALSE,"+","-")</f>
        <v>-</v>
      </c>
      <c r="L12" s="382" t="str">
        <f>IF(ISERR(FIND(L$2,Niestac!$R18))=FALSE,"+","-")</f>
        <v>-</v>
      </c>
      <c r="M12" s="248" t="str">
        <f>Niestac!C18</f>
        <v>Jezyk angielski</v>
      </c>
      <c r="N12" s="382" t="str">
        <f>IF(ISERR(FIND(N$2,Niestac!$S18))=FALSE,"+","-")</f>
        <v>+</v>
      </c>
      <c r="O12" s="382" t="str">
        <f>IF(ISERR(FIND(O$2,Niestac!$S18))=FALSE,"+","-")</f>
        <v>-</v>
      </c>
      <c r="P12" s="382" t="str">
        <f>IF(ISERR(FIND(P$2,Niestac!$S18))=FALSE,"+","-")</f>
        <v>-</v>
      </c>
      <c r="Q12" s="382" t="str">
        <f>IF(ISERR(FIND(Q$2,Niestac!$S18))=FALSE,"+","-")</f>
        <v>-</v>
      </c>
      <c r="R12" s="382" t="str">
        <f>IF(ISERR(FIND(R$2,Niestac!$S18))=FALSE,"+","-")</f>
        <v>-</v>
      </c>
      <c r="S12" s="382" t="str">
        <f>IF(ISERR(FIND(S$2,Niestac!$S18))=FALSE,"+","-")</f>
        <v>-</v>
      </c>
      <c r="T12" s="382" t="str">
        <f>IF(ISERR(FIND(T$2,Niestac!$S18))=FALSE,"+","-")</f>
        <v>-</v>
      </c>
      <c r="U12" s="382" t="str">
        <f>IF(ISERR(FIND(U$2,Niestac!$S18))=FALSE,"+","-")</f>
        <v>-</v>
      </c>
      <c r="V12" s="382" t="str">
        <f>IF(ISERR(FIND(V$2,Niestac!$S18))=FALSE,"+","-")</f>
        <v>-</v>
      </c>
      <c r="W12" s="382" t="str">
        <f>IF(ISERR(FIND(W$2,Niestac!$S18))=FALSE,"+","-")</f>
        <v>-</v>
      </c>
      <c r="X12" s="382" t="str">
        <f>IF(ISERR(FIND(X$2,Niestac!$S18))=FALSE,"+","-")</f>
        <v>-</v>
      </c>
      <c r="Y12" s="248" t="str">
        <f>Niestac!C18</f>
        <v>Jezyk angielski</v>
      </c>
      <c r="Z12" s="382" t="str">
        <f>IF(ISERR(FIND(Z$2,Niestac!$S18))=FALSE,"+","-")</f>
        <v>-</v>
      </c>
      <c r="AA12" s="382" t="str">
        <f>IF(ISERR(FIND(AA$2,Niestac!$S18))=FALSE,"+","-")</f>
        <v>-</v>
      </c>
      <c r="AB12" s="382" t="str">
        <f>IF(ISERR(FIND(AB$2,Niestac!$S18))=FALSE,"+","-")</f>
        <v>-</v>
      </c>
      <c r="AC12" s="382" t="str">
        <f>IF(ISERR(FIND(AC$2,Niestac!$S18))=FALSE,"+","-")</f>
        <v>+</v>
      </c>
      <c r="AD12" s="382" t="str">
        <f>IF(ISERR(FIND(AD$2,Niestac!$S18))=FALSE,"+","-")</f>
        <v>+</v>
      </c>
      <c r="AE12" s="382" t="str">
        <f>IF(ISERR(FIND(AE$2,Niestac!$S18))=FALSE,"+","-")</f>
        <v>+</v>
      </c>
      <c r="AF12" s="382" t="str">
        <f>IF(ISERR(FIND(AF$2,Niestac!$S18))=FALSE,"+","-")</f>
        <v>-</v>
      </c>
      <c r="AG12" s="382" t="str">
        <f>IF(ISERR(FIND(AG$2,Niestac!$S18))=FALSE,"+","-")</f>
        <v>-</v>
      </c>
      <c r="AH12" s="382" t="str">
        <f>IF(ISERR(FIND(AH$2,Niestac!$T18))=FALSE,"+","-")</f>
        <v>-</v>
      </c>
      <c r="AI12" s="382" t="str">
        <f>IF(ISERR(FIND(AI$2,Niestac!$T18))=FALSE,"+","-")</f>
        <v>-</v>
      </c>
      <c r="AJ12" s="382" t="str">
        <f>IF(ISERR(FIND(AJ$2,Niestac!$T18))=FALSE,"+","-")</f>
        <v>-</v>
      </c>
      <c r="AK12" s="382" t="str">
        <f>IF(ISERR(FIND(AK$2,Niestac!$T18))=FALSE,"+","-")</f>
        <v>+</v>
      </c>
      <c r="AL12" s="382" t="str">
        <f>IF(ISERR(FIND(AL$2,Niestac!$T18))=FALSE,"+","-")</f>
        <v>-</v>
      </c>
    </row>
    <row r="13" spans="1:47" s="147" customFormat="1" x14ac:dyDescent="0.25">
      <c r="A13" s="248" t="str">
        <f>Niestac!C19</f>
        <v>Usługi biblioteczne i informacyjne</v>
      </c>
      <c r="B13" s="382" t="str">
        <f>IF(ISERR(FIND(B$2,Niestac!$R19))=FALSE,"+","-")</f>
        <v>-</v>
      </c>
      <c r="C13" s="382" t="str">
        <f>IF(ISERR(FIND(C$2,Niestac!$R19))=FALSE,"+","-")</f>
        <v>-</v>
      </c>
      <c r="D13" s="382" t="str">
        <f>IF(ISERR(FIND(D$2,Niestac!$R19))=FALSE,"+","-")</f>
        <v>-</v>
      </c>
      <c r="E13" s="382" t="str">
        <f>IF(ISERR(FIND(E$2,Niestac!$R19))=FALSE,"+","-")</f>
        <v>-</v>
      </c>
      <c r="F13" s="382" t="str">
        <f>IF(ISERR(FIND(F$2,Niestac!$R19))=FALSE,"+","-")</f>
        <v>-</v>
      </c>
      <c r="G13" s="382" t="str">
        <f>IF(ISERR(FIND(G$2,Niestac!$R19))=FALSE,"+","-")</f>
        <v>-</v>
      </c>
      <c r="H13" s="382" t="str">
        <f>IF(ISERR(FIND(H$2,Niestac!$R19))=FALSE,"+","-")</f>
        <v>-</v>
      </c>
      <c r="I13" s="382" t="str">
        <f>IF(ISERR(FIND(I$2,Niestac!$R19))=FALSE,"+","-")</f>
        <v>-</v>
      </c>
      <c r="J13" s="382" t="str">
        <f>IF(ISERR(FIND(J$2,Niestac!$R19))=FALSE,"+","-")</f>
        <v>-</v>
      </c>
      <c r="K13" s="382" t="str">
        <f>IF(ISERR(FIND(K$2,Niestac!$R19))=FALSE,"+","-")</f>
        <v>-</v>
      </c>
      <c r="L13" s="382" t="str">
        <f>IF(ISERR(FIND(L$2,Niestac!$R19))=FALSE,"+","-")</f>
        <v>-</v>
      </c>
      <c r="M13" s="248" t="str">
        <f>Niestac!C19</f>
        <v>Usługi biblioteczne i informacyjne</v>
      </c>
      <c r="N13" s="382" t="str">
        <f>IF(ISERR(FIND(N$2,Niestac!$S19))=FALSE,"+","-")</f>
        <v>-</v>
      </c>
      <c r="O13" s="382" t="str">
        <f>IF(ISERR(FIND(O$2,Niestac!$S19))=FALSE,"+","-")</f>
        <v>-</v>
      </c>
      <c r="P13" s="382" t="str">
        <f>IF(ISERR(FIND(P$2,Niestac!$S19))=FALSE,"+","-")</f>
        <v>-</v>
      </c>
      <c r="Q13" s="382" t="str">
        <f>IF(ISERR(FIND(Q$2,Niestac!$S19))=FALSE,"+","-")</f>
        <v>-</v>
      </c>
      <c r="R13" s="382" t="str">
        <f>IF(ISERR(FIND(R$2,Niestac!$S19))=FALSE,"+","-")</f>
        <v>-</v>
      </c>
      <c r="S13" s="382" t="str">
        <f>IF(ISERR(FIND(S$2,Niestac!$S19))=FALSE,"+","-")</f>
        <v>-</v>
      </c>
      <c r="T13" s="382" t="str">
        <f>IF(ISERR(FIND(T$2,Niestac!$S19))=FALSE,"+","-")</f>
        <v>-</v>
      </c>
      <c r="U13" s="382" t="str">
        <f>IF(ISERR(FIND(U$2,Niestac!$S19))=FALSE,"+","-")</f>
        <v>-</v>
      </c>
      <c r="V13" s="382" t="str">
        <f>IF(ISERR(FIND(V$2,Niestac!$S19))=FALSE,"+","-")</f>
        <v>-</v>
      </c>
      <c r="W13" s="382" t="str">
        <f>IF(ISERR(FIND(W$2,Niestac!$S19))=FALSE,"+","-")</f>
        <v>-</v>
      </c>
      <c r="X13" s="382" t="str">
        <f>IF(ISERR(FIND(X$2,Niestac!$S19))=FALSE,"+","-")</f>
        <v>-</v>
      </c>
      <c r="Y13" s="248" t="str">
        <f>Niestac!C19</f>
        <v>Usługi biblioteczne i informacyjne</v>
      </c>
      <c r="Z13" s="382" t="str">
        <f>IF(ISERR(FIND(Z$2,Niestac!$S19))=FALSE,"+","-")</f>
        <v>-</v>
      </c>
      <c r="AA13" s="382" t="str">
        <f>IF(ISERR(FIND(AA$2,Niestac!$S19))=FALSE,"+","-")</f>
        <v>-</v>
      </c>
      <c r="AB13" s="382" t="str">
        <f>IF(ISERR(FIND(AB$2,Niestac!$S19))=FALSE,"+","-")</f>
        <v>-</v>
      </c>
      <c r="AC13" s="382" t="str">
        <f>IF(ISERR(FIND(AC$2,Niestac!$S19))=FALSE,"+","-")</f>
        <v>-</v>
      </c>
      <c r="AD13" s="382" t="str">
        <f>IF(ISERR(FIND(AD$2,Niestac!$S19))=FALSE,"+","-")</f>
        <v>-</v>
      </c>
      <c r="AE13" s="382" t="str">
        <f>IF(ISERR(FIND(AE$2,Niestac!$S19))=FALSE,"+","-")</f>
        <v>-</v>
      </c>
      <c r="AF13" s="382" t="str">
        <f>IF(ISERR(FIND(AF$2,Niestac!$S19))=FALSE,"+","-")</f>
        <v>-</v>
      </c>
      <c r="AG13" s="382" t="str">
        <f>IF(ISERR(FIND(AG$2,Niestac!$S19))=FALSE,"+","-")</f>
        <v>-</v>
      </c>
      <c r="AH13" s="382" t="str">
        <f>IF(ISERR(FIND(AH$2,Niestac!$T19))=FALSE,"+","-")</f>
        <v>-</v>
      </c>
      <c r="AI13" s="382" t="str">
        <f>IF(ISERR(FIND(AI$2,Niestac!$T19))=FALSE,"+","-")</f>
        <v>-</v>
      </c>
      <c r="AJ13" s="382" t="str">
        <f>IF(ISERR(FIND(AJ$2,Niestac!$T19))=FALSE,"+","-")</f>
        <v>-</v>
      </c>
      <c r="AK13" s="382" t="str">
        <f>IF(ISERR(FIND(AK$2,Niestac!$T19))=FALSE,"+","-")</f>
        <v>-</v>
      </c>
      <c r="AL13" s="382" t="str">
        <f>IF(ISERR(FIND(AL$2,Niestac!$T19))=FALSE,"+","-")</f>
        <v>-</v>
      </c>
    </row>
    <row r="14" spans="1:47" s="147" customFormat="1" ht="25" hidden="1" x14ac:dyDescent="0.25">
      <c r="A14" s="248" t="e">
        <f>Niestac!#REF!</f>
        <v>#REF!</v>
      </c>
      <c r="B14" s="382" t="str">
        <f>IF(ISERR(FIND(B$2,Niestac!#REF!))=FALSE,"+","-")</f>
        <v>-</v>
      </c>
      <c r="C14" s="382" t="str">
        <f>IF(ISERR(FIND(C$2,Niestac!#REF!))=FALSE,"+","-")</f>
        <v>-</v>
      </c>
      <c r="D14" s="382" t="str">
        <f>IF(ISERR(FIND(D$2,Niestac!#REF!))=FALSE,"+","-")</f>
        <v>-</v>
      </c>
      <c r="E14" s="382" t="str">
        <f>IF(ISERR(FIND(E$2,Niestac!#REF!))=FALSE,"+","-")</f>
        <v>-</v>
      </c>
      <c r="F14" s="382" t="str">
        <f>IF(ISERR(FIND(F$2,Niestac!#REF!))=FALSE,"+","-")</f>
        <v>-</v>
      </c>
      <c r="G14" s="382" t="str">
        <f>IF(ISERR(FIND(G$2,Niestac!#REF!))=FALSE,"+","-")</f>
        <v>-</v>
      </c>
      <c r="H14" s="382" t="str">
        <f>IF(ISERR(FIND(H$2,Niestac!#REF!))=FALSE,"+","-")</f>
        <v>-</v>
      </c>
      <c r="I14" s="382" t="str">
        <f>IF(ISERR(FIND(I$2,Niestac!#REF!))=FALSE,"+","-")</f>
        <v>-</v>
      </c>
      <c r="J14" s="382" t="str">
        <f>IF(ISERR(FIND(J$2,Niestac!#REF!))=FALSE,"+","-")</f>
        <v>-</v>
      </c>
      <c r="K14" s="382" t="str">
        <f>IF(ISERR(FIND(K$2,Niestac!#REF!))=FALSE,"+","-")</f>
        <v>-</v>
      </c>
      <c r="L14" s="382" t="str">
        <f>IF(ISERR(FIND(L$2,Niestac!#REF!))=FALSE,"+","-")</f>
        <v>-</v>
      </c>
      <c r="M14" s="248" t="e">
        <f>Niestac!#REF!</f>
        <v>#REF!</v>
      </c>
      <c r="N14" s="382" t="str">
        <f>IF(ISERR(FIND(N$2,Niestac!#REF!))=FALSE,"+","-")</f>
        <v>-</v>
      </c>
      <c r="O14" s="382" t="str">
        <f>IF(ISERR(FIND(O$2,Niestac!#REF!))=FALSE,"+","-")</f>
        <v>-</v>
      </c>
      <c r="P14" s="382" t="str">
        <f>IF(ISERR(FIND(P$2,Niestac!#REF!))=FALSE,"+","-")</f>
        <v>-</v>
      </c>
      <c r="Q14" s="382" t="str">
        <f>IF(ISERR(FIND(Q$2,Niestac!#REF!))=FALSE,"+","-")</f>
        <v>-</v>
      </c>
      <c r="R14" s="382" t="str">
        <f>IF(ISERR(FIND(R$2,Niestac!#REF!))=FALSE,"+","-")</f>
        <v>-</v>
      </c>
      <c r="S14" s="382" t="str">
        <f>IF(ISERR(FIND(S$2,Niestac!#REF!))=FALSE,"+","-")</f>
        <v>-</v>
      </c>
      <c r="T14" s="382" t="str">
        <f>IF(ISERR(FIND(T$2,Niestac!#REF!))=FALSE,"+","-")</f>
        <v>-</v>
      </c>
      <c r="U14" s="382" t="str">
        <f>IF(ISERR(FIND(U$2,Niestac!#REF!))=FALSE,"+","-")</f>
        <v>-</v>
      </c>
      <c r="V14" s="382" t="str">
        <f>IF(ISERR(FIND(V$2,Niestac!#REF!))=FALSE,"+","-")</f>
        <v>-</v>
      </c>
      <c r="W14" s="382" t="str">
        <f>IF(ISERR(FIND(W$2,Niestac!#REF!))=FALSE,"+","-")</f>
        <v>-</v>
      </c>
      <c r="X14" s="382" t="str">
        <f>IF(ISERR(FIND(X$2,Niestac!#REF!))=FALSE,"+","-")</f>
        <v>-</v>
      </c>
      <c r="Y14" s="248" t="e">
        <f>Niestac!#REF!</f>
        <v>#REF!</v>
      </c>
      <c r="Z14" s="382" t="str">
        <f>IF(ISERR(FIND(Z$2,Niestac!#REF!))=FALSE,"+","-")</f>
        <v>-</v>
      </c>
      <c r="AA14" s="382" t="str">
        <f>IF(ISERR(FIND(AA$2,Niestac!#REF!))=FALSE,"+","-")</f>
        <v>-</v>
      </c>
      <c r="AB14" s="382" t="str">
        <f>IF(ISERR(FIND(AB$2,Niestac!#REF!))=FALSE,"+","-")</f>
        <v>-</v>
      </c>
      <c r="AC14" s="382" t="str">
        <f>IF(ISERR(FIND(AC$2,Niestac!#REF!))=FALSE,"+","-")</f>
        <v>-</v>
      </c>
      <c r="AD14" s="382" t="str">
        <f>IF(ISERR(FIND(AD$2,Niestac!#REF!))=FALSE,"+","-")</f>
        <v>-</v>
      </c>
      <c r="AE14" s="382" t="str">
        <f>IF(ISERR(FIND(AE$2,Niestac!#REF!))=FALSE,"+","-")</f>
        <v>-</v>
      </c>
      <c r="AF14" s="382" t="str">
        <f>IF(ISERR(FIND(AF$2,Niestac!#REF!))=FALSE,"+","-")</f>
        <v>-</v>
      </c>
      <c r="AG14" s="382" t="str">
        <f>IF(ISERR(FIND(AG$2,Niestac!#REF!))=FALSE,"+","-")</f>
        <v>-</v>
      </c>
      <c r="AH14" s="382" t="str">
        <f>IF(ISERR(FIND(AH$2,Niestac!#REF!))=FALSE,"+","-")</f>
        <v>-</v>
      </c>
      <c r="AI14" s="382" t="str">
        <f>IF(ISERR(FIND(AI$2,Niestac!#REF!))=FALSE,"+","-")</f>
        <v>-</v>
      </c>
      <c r="AJ14" s="382" t="str">
        <f>IF(ISERR(FIND(AJ$2,Niestac!#REF!))=FALSE,"+","-")</f>
        <v>-</v>
      </c>
      <c r="AK14" s="382" t="str">
        <f>IF(ISERR(FIND(AK$2,Niestac!#REF!))=FALSE,"+","-")</f>
        <v>-</v>
      </c>
      <c r="AL14" s="382" t="str">
        <f>IF(ISERR(FIND(AL$2,Niestac!#REF!))=FALSE,"+","-")</f>
        <v>-</v>
      </c>
    </row>
    <row r="15" spans="1:47" s="147" customFormat="1" x14ac:dyDescent="0.25">
      <c r="A15" s="248" t="str">
        <f>Niestac!C20</f>
        <v>Podstawowe szkolenie z zakresu BHP</v>
      </c>
      <c r="B15" s="382" t="str">
        <f>IF(ISERR(FIND(B$2,Niestac!$R20))=FALSE,"+","-")</f>
        <v>-</v>
      </c>
      <c r="C15" s="382" t="str">
        <f>IF(ISERR(FIND(C$2,Niestac!$R20))=FALSE,"+","-")</f>
        <v>-</v>
      </c>
      <c r="D15" s="382" t="str">
        <f>IF(ISERR(FIND(D$2,Niestac!$R20))=FALSE,"+","-")</f>
        <v>-</v>
      </c>
      <c r="E15" s="382" t="str">
        <f>IF(ISERR(FIND(E$2,Niestac!$R20))=FALSE,"+","-")</f>
        <v>-</v>
      </c>
      <c r="F15" s="382" t="str">
        <f>IF(ISERR(FIND(F$2,Niestac!$R20))=FALSE,"+","-")</f>
        <v>-</v>
      </c>
      <c r="G15" s="382" t="str">
        <f>IF(ISERR(FIND(G$2,Niestac!$R20))=FALSE,"+","-")</f>
        <v>-</v>
      </c>
      <c r="H15" s="382" t="str">
        <f>IF(ISERR(FIND(H$2,Niestac!$R20))=FALSE,"+","-")</f>
        <v>-</v>
      </c>
      <c r="I15" s="382" t="str">
        <f>IF(ISERR(FIND(I$2,Niestac!$R20))=FALSE,"+","-")</f>
        <v>-</v>
      </c>
      <c r="J15" s="382" t="str">
        <f>IF(ISERR(FIND(J$2,Niestac!$R20))=FALSE,"+","-")</f>
        <v>-</v>
      </c>
      <c r="K15" s="382" t="str">
        <f>IF(ISERR(FIND(K$2,Niestac!$R20))=FALSE,"+","-")</f>
        <v>-</v>
      </c>
      <c r="L15" s="382" t="str">
        <f>IF(ISERR(FIND(L$2,Niestac!$R20))=FALSE,"+","-")</f>
        <v>-</v>
      </c>
      <c r="M15" s="248" t="str">
        <f>Niestac!C20</f>
        <v>Podstawowe szkolenie z zakresu BHP</v>
      </c>
      <c r="N15" s="382" t="str">
        <f>IF(ISERR(FIND(N$2,Niestac!$S20))=FALSE,"+","-")</f>
        <v>-</v>
      </c>
      <c r="O15" s="382" t="str">
        <f>IF(ISERR(FIND(O$2,Niestac!$S20))=FALSE,"+","-")</f>
        <v>-</v>
      </c>
      <c r="P15" s="382" t="str">
        <f>IF(ISERR(FIND(P$2,Niestac!$S20))=FALSE,"+","-")</f>
        <v>-</v>
      </c>
      <c r="Q15" s="382" t="str">
        <f>IF(ISERR(FIND(Q$2,Niestac!$S20))=FALSE,"+","-")</f>
        <v>-</v>
      </c>
      <c r="R15" s="382" t="str">
        <f>IF(ISERR(FIND(R$2,Niestac!$S20))=FALSE,"+","-")</f>
        <v>-</v>
      </c>
      <c r="S15" s="382" t="str">
        <f>IF(ISERR(FIND(S$2,Niestac!$S20))=FALSE,"+","-")</f>
        <v>-</v>
      </c>
      <c r="T15" s="382" t="str">
        <f>IF(ISERR(FIND(T$2,Niestac!$S20))=FALSE,"+","-")</f>
        <v>+</v>
      </c>
      <c r="U15" s="382" t="str">
        <f>IF(ISERR(FIND(U$2,Niestac!$S20))=FALSE,"+","-")</f>
        <v>-</v>
      </c>
      <c r="V15" s="382" t="str">
        <f>IF(ISERR(FIND(V$2,Niestac!$S20))=FALSE,"+","-")</f>
        <v>-</v>
      </c>
      <c r="W15" s="382" t="str">
        <f>IF(ISERR(FIND(W$2,Niestac!$S20))=FALSE,"+","-")</f>
        <v>-</v>
      </c>
      <c r="X15" s="382" t="str">
        <f>IF(ISERR(FIND(X$2,Niestac!$S20))=FALSE,"+","-")</f>
        <v>-</v>
      </c>
      <c r="Y15" s="248" t="str">
        <f>Niestac!C20</f>
        <v>Podstawowe szkolenie z zakresu BHP</v>
      </c>
      <c r="Z15" s="382" t="str">
        <f>IF(ISERR(FIND(Z$2,Niestac!$S20))=FALSE,"+","-")</f>
        <v>-</v>
      </c>
      <c r="AA15" s="382" t="str">
        <f>IF(ISERR(FIND(AA$2,Niestac!$S20))=FALSE,"+","-")</f>
        <v>-</v>
      </c>
      <c r="AB15" s="382" t="str">
        <f>IF(ISERR(FIND(AB$2,Niestac!$S20))=FALSE,"+","-")</f>
        <v>-</v>
      </c>
      <c r="AC15" s="382" t="str">
        <f>IF(ISERR(FIND(AC$2,Niestac!$S20))=FALSE,"+","-")</f>
        <v>-</v>
      </c>
      <c r="AD15" s="382" t="str">
        <f>IF(ISERR(FIND(AD$2,Niestac!$S20))=FALSE,"+","-")</f>
        <v>-</v>
      </c>
      <c r="AE15" s="382" t="str">
        <f>IF(ISERR(FIND(AE$2,Niestac!$S20))=FALSE,"+","-")</f>
        <v>-</v>
      </c>
      <c r="AF15" s="382" t="str">
        <f>IF(ISERR(FIND(AF$2,Niestac!$S20))=FALSE,"+","-")</f>
        <v>-</v>
      </c>
      <c r="AG15" s="382" t="str">
        <f>IF(ISERR(FIND(AG$2,Niestac!$S20))=FALSE,"+","-")</f>
        <v>-</v>
      </c>
      <c r="AH15" s="382" t="str">
        <f>IF(ISERR(FIND(AH$2,Niestac!$T20))=FALSE,"+","-")</f>
        <v>-</v>
      </c>
      <c r="AI15" s="382" t="str">
        <f>IF(ISERR(FIND(AI$2,Niestac!$T20))=FALSE,"+","-")</f>
        <v>-</v>
      </c>
      <c r="AJ15" s="382" t="str">
        <f>IF(ISERR(FIND(AJ$2,Niestac!$T20))=FALSE,"+","-")</f>
        <v>-</v>
      </c>
      <c r="AK15" s="382" t="str">
        <f>IF(ISERR(FIND(AK$2,Niestac!$T20))=FALSE,"+","-")</f>
        <v>-</v>
      </c>
      <c r="AL15" s="382" t="str">
        <f>IF(ISERR(FIND(AL$2,Niestac!$T20))=FALSE,"+","-")</f>
        <v>-</v>
      </c>
    </row>
    <row r="16" spans="1:47" s="147" customFormat="1" ht="12.75" hidden="1" customHeight="1" x14ac:dyDescent="0.25">
      <c r="A16" s="248">
        <f>Niestac!C21</f>
        <v>0</v>
      </c>
      <c r="B16" s="382" t="str">
        <f>IF(ISERR(FIND(B$2,Niestac!$R21))=FALSE,"+","-")</f>
        <v>-</v>
      </c>
      <c r="C16" s="382" t="str">
        <f>IF(ISERR(FIND(C$2,Niestac!$R21))=FALSE,"+","-")</f>
        <v>-</v>
      </c>
      <c r="D16" s="382" t="str">
        <f>IF(ISERR(FIND(D$2,Niestac!$R21))=FALSE,"+","-")</f>
        <v>-</v>
      </c>
      <c r="E16" s="382" t="str">
        <f>IF(ISERR(FIND(E$2,Niestac!$R21))=FALSE,"+","-")</f>
        <v>-</v>
      </c>
      <c r="F16" s="382" t="str">
        <f>IF(ISERR(FIND(F$2,Niestac!$R21))=FALSE,"+","-")</f>
        <v>-</v>
      </c>
      <c r="G16" s="382" t="str">
        <f>IF(ISERR(FIND(G$2,Niestac!$R21))=FALSE,"+","-")</f>
        <v>-</v>
      </c>
      <c r="H16" s="382" t="str">
        <f>IF(ISERR(FIND(H$2,Niestac!$R21))=FALSE,"+","-")</f>
        <v>-</v>
      </c>
      <c r="I16" s="382" t="str">
        <f>IF(ISERR(FIND(I$2,Niestac!$R21))=FALSE,"+","-")</f>
        <v>-</v>
      </c>
      <c r="J16" s="382" t="str">
        <f>IF(ISERR(FIND(J$2,Niestac!$R21))=FALSE,"+","-")</f>
        <v>-</v>
      </c>
      <c r="K16" s="382" t="str">
        <f>IF(ISERR(FIND(K$2,Niestac!$R21))=FALSE,"+","-")</f>
        <v>-</v>
      </c>
      <c r="L16" s="382" t="str">
        <f>IF(ISERR(FIND(L$2,Niestac!$R21))=FALSE,"+","-")</f>
        <v>-</v>
      </c>
      <c r="M16" s="248">
        <f>Niestac!C21</f>
        <v>0</v>
      </c>
      <c r="N16" s="382" t="str">
        <f>IF(ISERR(FIND(N$2,Niestac!$S21))=FALSE,"+","-")</f>
        <v>-</v>
      </c>
      <c r="O16" s="382" t="str">
        <f>IF(ISERR(FIND(O$2,Niestac!$S21))=FALSE,"+","-")</f>
        <v>-</v>
      </c>
      <c r="P16" s="382" t="str">
        <f>IF(ISERR(FIND(P$2,Niestac!$S21))=FALSE,"+","-")</f>
        <v>-</v>
      </c>
      <c r="Q16" s="382" t="str">
        <f>IF(ISERR(FIND(Q$2,Niestac!$S21))=FALSE,"+","-")</f>
        <v>-</v>
      </c>
      <c r="R16" s="382" t="str">
        <f>IF(ISERR(FIND(R$2,Niestac!$S21))=FALSE,"+","-")</f>
        <v>-</v>
      </c>
      <c r="S16" s="382" t="str">
        <f>IF(ISERR(FIND(S$2,Niestac!$S21))=FALSE,"+","-")</f>
        <v>-</v>
      </c>
      <c r="T16" s="382" t="str">
        <f>IF(ISERR(FIND(T$2,Niestac!$S21))=FALSE,"+","-")</f>
        <v>-</v>
      </c>
      <c r="U16" s="382" t="str">
        <f>IF(ISERR(FIND(U$2,Niestac!$S21))=FALSE,"+","-")</f>
        <v>-</v>
      </c>
      <c r="V16" s="382" t="str">
        <f>IF(ISERR(FIND(V$2,Niestac!$S21))=FALSE,"+","-")</f>
        <v>-</v>
      </c>
      <c r="W16" s="382" t="str">
        <f>IF(ISERR(FIND(W$2,Niestac!$S21))=FALSE,"+","-")</f>
        <v>-</v>
      </c>
      <c r="X16" s="382" t="str">
        <f>IF(ISERR(FIND(X$2,Niestac!$S21))=FALSE,"+","-")</f>
        <v>-</v>
      </c>
      <c r="Y16" s="248">
        <f>Niestac!C21</f>
        <v>0</v>
      </c>
      <c r="Z16" s="382" t="str">
        <f>IF(ISERR(FIND(Z$2,Niestac!$S21))=FALSE,"+","-")</f>
        <v>-</v>
      </c>
      <c r="AA16" s="382" t="str">
        <f>IF(ISERR(FIND(AA$2,Niestac!$S21))=FALSE,"+","-")</f>
        <v>-</v>
      </c>
      <c r="AB16" s="382" t="str">
        <f>IF(ISERR(FIND(AB$2,Niestac!$S21))=FALSE,"+","-")</f>
        <v>-</v>
      </c>
      <c r="AC16" s="382" t="str">
        <f>IF(ISERR(FIND(AC$2,Niestac!$S21))=FALSE,"+","-")</f>
        <v>-</v>
      </c>
      <c r="AD16" s="382" t="str">
        <f>IF(ISERR(FIND(AD$2,Niestac!$S21))=FALSE,"+","-")</f>
        <v>-</v>
      </c>
      <c r="AE16" s="382" t="str">
        <f>IF(ISERR(FIND(AE$2,Niestac!$S21))=FALSE,"+","-")</f>
        <v>-</v>
      </c>
      <c r="AF16" s="382" t="str">
        <f>IF(ISERR(FIND(AF$2,Niestac!$S21))=FALSE,"+","-")</f>
        <v>-</v>
      </c>
      <c r="AG16" s="382" t="str">
        <f>IF(ISERR(FIND(AG$2,Niestac!$S21))=FALSE,"+","-")</f>
        <v>-</v>
      </c>
      <c r="AH16" s="382" t="str">
        <f>IF(ISERR(FIND(AH$2,Niestac!$T21))=FALSE,"+","-")</f>
        <v>-</v>
      </c>
      <c r="AI16" s="382" t="str">
        <f>IF(ISERR(FIND(AI$2,Niestac!$T21))=FALSE,"+","-")</f>
        <v>-</v>
      </c>
      <c r="AJ16" s="382" t="str">
        <f>IF(ISERR(FIND(AJ$2,Niestac!$T21))=FALSE,"+","-")</f>
        <v>-</v>
      </c>
      <c r="AK16" s="382" t="str">
        <f>IF(ISERR(FIND(AK$2,Niestac!$T21))=FALSE,"+","-")</f>
        <v>-</v>
      </c>
      <c r="AL16" s="382" t="str">
        <f>IF(ISERR(FIND(AL$2,Niestac!$T21))=FALSE,"+","-")</f>
        <v>-</v>
      </c>
    </row>
    <row r="17" spans="1:38" s="147" customFormat="1" ht="12.75" hidden="1" customHeight="1" x14ac:dyDescent="0.25">
      <c r="A17" s="248">
        <f>Niestac!C22</f>
        <v>0</v>
      </c>
      <c r="B17" s="382" t="str">
        <f>IF(ISERR(FIND(B$2,Niestac!$R22))=FALSE,"+","-")</f>
        <v>-</v>
      </c>
      <c r="C17" s="382" t="str">
        <f>IF(ISERR(FIND(C$2,Niestac!$R22))=FALSE,"+","-")</f>
        <v>-</v>
      </c>
      <c r="D17" s="382" t="str">
        <f>IF(ISERR(FIND(D$2,Niestac!$R22))=FALSE,"+","-")</f>
        <v>-</v>
      </c>
      <c r="E17" s="382" t="str">
        <f>IF(ISERR(FIND(E$2,Niestac!$R22))=FALSE,"+","-")</f>
        <v>-</v>
      </c>
      <c r="F17" s="382" t="str">
        <f>IF(ISERR(FIND(F$2,Niestac!$R22))=FALSE,"+","-")</f>
        <v>-</v>
      </c>
      <c r="G17" s="382" t="str">
        <f>IF(ISERR(FIND(G$2,Niestac!$R22))=FALSE,"+","-")</f>
        <v>-</v>
      </c>
      <c r="H17" s="382" t="str">
        <f>IF(ISERR(FIND(H$2,Niestac!$R22))=FALSE,"+","-")</f>
        <v>-</v>
      </c>
      <c r="I17" s="382" t="str">
        <f>IF(ISERR(FIND(I$2,Niestac!$R22))=FALSE,"+","-")</f>
        <v>-</v>
      </c>
      <c r="J17" s="382" t="str">
        <f>IF(ISERR(FIND(J$2,Niestac!$R22))=FALSE,"+","-")</f>
        <v>-</v>
      </c>
      <c r="K17" s="382" t="str">
        <f>IF(ISERR(FIND(K$2,Niestac!$R22))=FALSE,"+","-")</f>
        <v>-</v>
      </c>
      <c r="L17" s="382" t="str">
        <f>IF(ISERR(FIND(L$2,Niestac!$R22))=FALSE,"+","-")</f>
        <v>-</v>
      </c>
      <c r="M17" s="248">
        <f>Niestac!C22</f>
        <v>0</v>
      </c>
      <c r="N17" s="382" t="str">
        <f>IF(ISERR(FIND(N$2,Niestac!$S22))=FALSE,"+","-")</f>
        <v>-</v>
      </c>
      <c r="O17" s="382" t="str">
        <f>IF(ISERR(FIND(O$2,Niestac!$S22))=FALSE,"+","-")</f>
        <v>-</v>
      </c>
      <c r="P17" s="382" t="str">
        <f>IF(ISERR(FIND(P$2,Niestac!$S22))=FALSE,"+","-")</f>
        <v>-</v>
      </c>
      <c r="Q17" s="382" t="str">
        <f>IF(ISERR(FIND(Q$2,Niestac!$S22))=FALSE,"+","-")</f>
        <v>-</v>
      </c>
      <c r="R17" s="382" t="str">
        <f>IF(ISERR(FIND(R$2,Niestac!$S22))=FALSE,"+","-")</f>
        <v>-</v>
      </c>
      <c r="S17" s="382" t="str">
        <f>IF(ISERR(FIND(S$2,Niestac!$S22))=FALSE,"+","-")</f>
        <v>-</v>
      </c>
      <c r="T17" s="382" t="str">
        <f>IF(ISERR(FIND(T$2,Niestac!$S22))=FALSE,"+","-")</f>
        <v>-</v>
      </c>
      <c r="U17" s="382" t="str">
        <f>IF(ISERR(FIND(U$2,Niestac!$S22))=FALSE,"+","-")</f>
        <v>-</v>
      </c>
      <c r="V17" s="382" t="str">
        <f>IF(ISERR(FIND(V$2,Niestac!$S22))=FALSE,"+","-")</f>
        <v>-</v>
      </c>
      <c r="W17" s="382" t="str">
        <f>IF(ISERR(FIND(W$2,Niestac!$S22))=FALSE,"+","-")</f>
        <v>-</v>
      </c>
      <c r="X17" s="382" t="str">
        <f>IF(ISERR(FIND(X$2,Niestac!$S22))=FALSE,"+","-")</f>
        <v>-</v>
      </c>
      <c r="Y17" s="248">
        <f>Niestac!C22</f>
        <v>0</v>
      </c>
      <c r="Z17" s="382" t="str">
        <f>IF(ISERR(FIND(Z$2,Niestac!$S22))=FALSE,"+","-")</f>
        <v>-</v>
      </c>
      <c r="AA17" s="382" t="str">
        <f>IF(ISERR(FIND(AA$2,Niestac!$S22))=FALSE,"+","-")</f>
        <v>-</v>
      </c>
      <c r="AB17" s="382" t="str">
        <f>IF(ISERR(FIND(AB$2,Niestac!$S22))=FALSE,"+","-")</f>
        <v>-</v>
      </c>
      <c r="AC17" s="382" t="str">
        <f>IF(ISERR(FIND(AC$2,Niestac!$S22))=FALSE,"+","-")</f>
        <v>-</v>
      </c>
      <c r="AD17" s="382" t="str">
        <f>IF(ISERR(FIND(AD$2,Niestac!$S22))=FALSE,"+","-")</f>
        <v>-</v>
      </c>
      <c r="AE17" s="382" t="str">
        <f>IF(ISERR(FIND(AE$2,Niestac!$S22))=FALSE,"+","-")</f>
        <v>-</v>
      </c>
      <c r="AF17" s="382" t="str">
        <f>IF(ISERR(FIND(AF$2,Niestac!$S22))=FALSE,"+","-")</f>
        <v>-</v>
      </c>
      <c r="AG17" s="382" t="str">
        <f>IF(ISERR(FIND(AG$2,Niestac!$S22))=FALSE,"+","-")</f>
        <v>-</v>
      </c>
      <c r="AH17" s="382" t="str">
        <f>IF(ISERR(FIND(AH$2,Niestac!$T22))=FALSE,"+","-")</f>
        <v>-</v>
      </c>
      <c r="AI17" s="382" t="str">
        <f>IF(ISERR(FIND(AI$2,Niestac!$T22))=FALSE,"+","-")</f>
        <v>-</v>
      </c>
      <c r="AJ17" s="382" t="str">
        <f>IF(ISERR(FIND(AJ$2,Niestac!$T22))=FALSE,"+","-")</f>
        <v>-</v>
      </c>
      <c r="AK17" s="382" t="str">
        <f>IF(ISERR(FIND(AK$2,Niestac!$T22))=FALSE,"+","-")</f>
        <v>-</v>
      </c>
      <c r="AL17" s="382" t="str">
        <f>IF(ISERR(FIND(AL$2,Niestac!$T22))=FALSE,"+","-")</f>
        <v>-</v>
      </c>
    </row>
    <row r="18" spans="1:38" s="147" customFormat="1" x14ac:dyDescent="0.25">
      <c r="A18" s="282" t="str">
        <f>Niestac!C23</f>
        <v>Semestr 2:</v>
      </c>
      <c r="B18" s="382" t="str">
        <f>IF(ISERR(FIND(B$2,Niestac!$R23))=FALSE,"+","-")</f>
        <v>-</v>
      </c>
      <c r="C18" s="382" t="str">
        <f>IF(ISERR(FIND(C$2,Niestac!$R23))=FALSE,"+","-")</f>
        <v>-</v>
      </c>
      <c r="D18" s="382" t="str">
        <f>IF(ISERR(FIND(D$2,Niestac!$R23))=FALSE,"+","-")</f>
        <v>-</v>
      </c>
      <c r="E18" s="382" t="str">
        <f>IF(ISERR(FIND(E$2,Niestac!$R23))=FALSE,"+","-")</f>
        <v>-</v>
      </c>
      <c r="F18" s="382" t="str">
        <f>IF(ISERR(FIND(F$2,Niestac!$R23))=FALSE,"+","-")</f>
        <v>-</v>
      </c>
      <c r="G18" s="382" t="str">
        <f>IF(ISERR(FIND(G$2,Niestac!$R23))=FALSE,"+","-")</f>
        <v>-</v>
      </c>
      <c r="H18" s="382" t="str">
        <f>IF(ISERR(FIND(H$2,Niestac!$R23))=FALSE,"+","-")</f>
        <v>-</v>
      </c>
      <c r="I18" s="382" t="str">
        <f>IF(ISERR(FIND(I$2,Niestac!$R23))=FALSE,"+","-")</f>
        <v>-</v>
      </c>
      <c r="J18" s="382" t="str">
        <f>IF(ISERR(FIND(J$2,Niestac!$R23))=FALSE,"+","-")</f>
        <v>-</v>
      </c>
      <c r="K18" s="382" t="str">
        <f>IF(ISERR(FIND(K$2,Niestac!$R23))=FALSE,"+","-")</f>
        <v>-</v>
      </c>
      <c r="L18" s="382" t="str">
        <f>IF(ISERR(FIND(L$2,Niestac!$R23))=FALSE,"+","-")</f>
        <v>-</v>
      </c>
      <c r="M18" s="282" t="str">
        <f>Niestac!C23</f>
        <v>Semestr 2:</v>
      </c>
      <c r="N18" s="382" t="str">
        <f>IF(ISERR(FIND(N$2,Niestac!$S23))=FALSE,"+","-")</f>
        <v>-</v>
      </c>
      <c r="O18" s="382" t="str">
        <f>IF(ISERR(FIND(O$2,Niestac!$S23))=FALSE,"+","-")</f>
        <v>-</v>
      </c>
      <c r="P18" s="382" t="str">
        <f>IF(ISERR(FIND(P$2,Niestac!$S23))=FALSE,"+","-")</f>
        <v>-</v>
      </c>
      <c r="Q18" s="382" t="str">
        <f>IF(ISERR(FIND(Q$2,Niestac!$S23))=FALSE,"+","-")</f>
        <v>-</v>
      </c>
      <c r="R18" s="382" t="str">
        <f>IF(ISERR(FIND(R$2,Niestac!$S23))=FALSE,"+","-")</f>
        <v>-</v>
      </c>
      <c r="S18" s="382" t="str">
        <f>IF(ISERR(FIND(S$2,Niestac!$S23))=FALSE,"+","-")</f>
        <v>-</v>
      </c>
      <c r="T18" s="382" t="str">
        <f>IF(ISERR(FIND(T$2,Niestac!$S23))=FALSE,"+","-")</f>
        <v>-</v>
      </c>
      <c r="U18" s="382" t="str">
        <f>IF(ISERR(FIND(U$2,Niestac!$S23))=FALSE,"+","-")</f>
        <v>-</v>
      </c>
      <c r="V18" s="382" t="str">
        <f>IF(ISERR(FIND(V$2,Niestac!$S23))=FALSE,"+","-")</f>
        <v>-</v>
      </c>
      <c r="W18" s="382" t="str">
        <f>IF(ISERR(FIND(W$2,Niestac!$S23))=FALSE,"+","-")</f>
        <v>-</v>
      </c>
      <c r="X18" s="382" t="str">
        <f>IF(ISERR(FIND(X$2,Niestac!$S23))=FALSE,"+","-")</f>
        <v>-</v>
      </c>
      <c r="Y18" s="282" t="str">
        <f>Niestac!C23</f>
        <v>Semestr 2:</v>
      </c>
      <c r="Z18" s="382" t="str">
        <f>IF(ISERR(FIND(Z$2,Niestac!$S23))=FALSE,"+","-")</f>
        <v>-</v>
      </c>
      <c r="AA18" s="382" t="str">
        <f>IF(ISERR(FIND(AA$2,Niestac!$S23))=FALSE,"+","-")</f>
        <v>-</v>
      </c>
      <c r="AB18" s="382" t="str">
        <f>IF(ISERR(FIND(AB$2,Niestac!$S23))=FALSE,"+","-")</f>
        <v>-</v>
      </c>
      <c r="AC18" s="382" t="str">
        <f>IF(ISERR(FIND(AC$2,Niestac!$S23))=FALSE,"+","-")</f>
        <v>-</v>
      </c>
      <c r="AD18" s="382" t="str">
        <f>IF(ISERR(FIND(AD$2,Niestac!$S23))=FALSE,"+","-")</f>
        <v>-</v>
      </c>
      <c r="AE18" s="382" t="str">
        <f>IF(ISERR(FIND(AE$2,Niestac!$S23))=FALSE,"+","-")</f>
        <v>-</v>
      </c>
      <c r="AF18" s="382" t="str">
        <f>IF(ISERR(FIND(AF$2,Niestac!$S23))=FALSE,"+","-")</f>
        <v>-</v>
      </c>
      <c r="AG18" s="382" t="str">
        <f>IF(ISERR(FIND(AG$2,Niestac!$S23))=FALSE,"+","-")</f>
        <v>-</v>
      </c>
      <c r="AH18" s="382" t="str">
        <f>IF(ISERR(FIND(AH$2,Niestac!$T23))=FALSE,"+","-")</f>
        <v>-</v>
      </c>
      <c r="AI18" s="382" t="str">
        <f>IF(ISERR(FIND(AI$2,Niestac!$T23))=FALSE,"+","-")</f>
        <v>-</v>
      </c>
      <c r="AJ18" s="382" t="str">
        <f>IF(ISERR(FIND(AJ$2,Niestac!$T23))=FALSE,"+","-")</f>
        <v>-</v>
      </c>
      <c r="AK18" s="382" t="str">
        <f>IF(ISERR(FIND(AK$2,Niestac!$T23))=FALSE,"+","-")</f>
        <v>-</v>
      </c>
      <c r="AL18" s="382" t="str">
        <f>IF(ISERR(FIND(AL$2,Niestac!$T23))=FALSE,"+","-")</f>
        <v>-</v>
      </c>
    </row>
    <row r="19" spans="1:38" s="147" customFormat="1" x14ac:dyDescent="0.25">
      <c r="A19" s="248" t="str">
        <f>Niestac!C24</f>
        <v>Moduł kształcenia</v>
      </c>
      <c r="B19" s="382" t="str">
        <f>IF(ISERR(FIND(B$2,Niestac!$R24))=FALSE,"+","-")</f>
        <v>-</v>
      </c>
      <c r="C19" s="382" t="str">
        <f>IF(ISERR(FIND(C$2,Niestac!$R24))=FALSE,"+","-")</f>
        <v>-</v>
      </c>
      <c r="D19" s="382" t="str">
        <f>IF(ISERR(FIND(D$2,Niestac!$R24))=FALSE,"+","-")</f>
        <v>-</v>
      </c>
      <c r="E19" s="382" t="str">
        <f>IF(ISERR(FIND(E$2,Niestac!$R24))=FALSE,"+","-")</f>
        <v>-</v>
      </c>
      <c r="F19" s="382" t="str">
        <f>IF(ISERR(FIND(F$2,Niestac!$R24))=FALSE,"+","-")</f>
        <v>-</v>
      </c>
      <c r="G19" s="382" t="str">
        <f>IF(ISERR(FIND(G$2,Niestac!$R24))=FALSE,"+","-")</f>
        <v>-</v>
      </c>
      <c r="H19" s="382" t="str">
        <f>IF(ISERR(FIND(H$2,Niestac!$R24))=FALSE,"+","-")</f>
        <v>-</v>
      </c>
      <c r="I19" s="382" t="str">
        <f>IF(ISERR(FIND(I$2,Niestac!$R24))=FALSE,"+","-")</f>
        <v>-</v>
      </c>
      <c r="J19" s="382" t="str">
        <f>IF(ISERR(FIND(J$2,Niestac!$R24))=FALSE,"+","-")</f>
        <v>-</v>
      </c>
      <c r="K19" s="382" t="str">
        <f>IF(ISERR(FIND(K$2,Niestac!$R24))=FALSE,"+","-")</f>
        <v>-</v>
      </c>
      <c r="L19" s="382" t="str">
        <f>IF(ISERR(FIND(L$2,Niestac!$R24))=FALSE,"+","-")</f>
        <v>-</v>
      </c>
      <c r="M19" s="248" t="str">
        <f>Niestac!C24</f>
        <v>Moduł kształcenia</v>
      </c>
      <c r="N19" s="382" t="str">
        <f>IF(ISERR(FIND(N$2,Niestac!$S24))=FALSE,"+","-")</f>
        <v>-</v>
      </c>
      <c r="O19" s="382" t="str">
        <f>IF(ISERR(FIND(O$2,Niestac!$S24))=FALSE,"+","-")</f>
        <v>-</v>
      </c>
      <c r="P19" s="382" t="str">
        <f>IF(ISERR(FIND(P$2,Niestac!$S24))=FALSE,"+","-")</f>
        <v>-</v>
      </c>
      <c r="Q19" s="382" t="str">
        <f>IF(ISERR(FIND(Q$2,Niestac!$S24))=FALSE,"+","-")</f>
        <v>-</v>
      </c>
      <c r="R19" s="382" t="str">
        <f>IF(ISERR(FIND(R$2,Niestac!$S24))=FALSE,"+","-")</f>
        <v>-</v>
      </c>
      <c r="S19" s="382" t="str">
        <f>IF(ISERR(FIND(S$2,Niestac!$S24))=FALSE,"+","-")</f>
        <v>-</v>
      </c>
      <c r="T19" s="382" t="str">
        <f>IF(ISERR(FIND(T$2,Niestac!$S24))=FALSE,"+","-")</f>
        <v>-</v>
      </c>
      <c r="U19" s="382" t="str">
        <f>IF(ISERR(FIND(U$2,Niestac!$S24))=FALSE,"+","-")</f>
        <v>-</v>
      </c>
      <c r="V19" s="382" t="str">
        <f>IF(ISERR(FIND(V$2,Niestac!$S24))=FALSE,"+","-")</f>
        <v>-</v>
      </c>
      <c r="W19" s="382" t="str">
        <f>IF(ISERR(FIND(W$2,Niestac!$S24))=FALSE,"+","-")</f>
        <v>-</v>
      </c>
      <c r="X19" s="382" t="str">
        <f>IF(ISERR(FIND(X$2,Niestac!$S24))=FALSE,"+","-")</f>
        <v>-</v>
      </c>
      <c r="Y19" s="248" t="str">
        <f>Niestac!C24</f>
        <v>Moduł kształcenia</v>
      </c>
      <c r="Z19" s="382" t="str">
        <f>IF(ISERR(FIND(Z$2,Niestac!$S24))=FALSE,"+","-")</f>
        <v>-</v>
      </c>
      <c r="AA19" s="382" t="str">
        <f>IF(ISERR(FIND(AA$2,Niestac!$S24))=FALSE,"+","-")</f>
        <v>-</v>
      </c>
      <c r="AB19" s="382" t="str">
        <f>IF(ISERR(FIND(AB$2,Niestac!$S24))=FALSE,"+","-")</f>
        <v>-</v>
      </c>
      <c r="AC19" s="382" t="str">
        <f>IF(ISERR(FIND(AC$2,Niestac!$S24))=FALSE,"+","-")</f>
        <v>-</v>
      </c>
      <c r="AD19" s="382" t="str">
        <f>IF(ISERR(FIND(AD$2,Niestac!$S24))=FALSE,"+","-")</f>
        <v>-</v>
      </c>
      <c r="AE19" s="382" t="str">
        <f>IF(ISERR(FIND(AE$2,Niestac!$S24))=FALSE,"+","-")</f>
        <v>-</v>
      </c>
      <c r="AF19" s="382" t="str">
        <f>IF(ISERR(FIND(AF$2,Niestac!$S24))=FALSE,"+","-")</f>
        <v>-</v>
      </c>
      <c r="AG19" s="382" t="str">
        <f>IF(ISERR(FIND(AG$2,Niestac!$S24))=FALSE,"+","-")</f>
        <v>-</v>
      </c>
      <c r="AH19" s="382" t="str">
        <f>IF(ISERR(FIND(AH$2,Niestac!$T24))=FALSE,"+","-")</f>
        <v>-</v>
      </c>
      <c r="AI19" s="382" t="str">
        <f>IF(ISERR(FIND(AI$2,Niestac!$T24))=FALSE,"+","-")</f>
        <v>-</v>
      </c>
      <c r="AJ19" s="382" t="str">
        <f>IF(ISERR(FIND(AJ$2,Niestac!$T24))=FALSE,"+","-")</f>
        <v>-</v>
      </c>
      <c r="AK19" s="382" t="str">
        <f>IF(ISERR(FIND(AK$2,Niestac!$T24))=FALSE,"+","-")</f>
        <v>-</v>
      </c>
      <c r="AL19" s="382" t="str">
        <f>IF(ISERR(FIND(AL$2,Niestac!$T24))=FALSE,"+","-")</f>
        <v>-</v>
      </c>
    </row>
    <row r="20" spans="1:38" s="147" customFormat="1" ht="25" x14ac:dyDescent="0.25">
      <c r="A20" s="248" t="str">
        <f>Niestac!C25</f>
        <v>Przedmiot obieralny 2: Algorytmy i struktury danych / Algorytmika praktyczna</v>
      </c>
      <c r="B20" s="382" t="str">
        <f>IF(ISERR(FIND(B$2,Niestac!$R25))=FALSE,"+","-")</f>
        <v>-</v>
      </c>
      <c r="C20" s="382" t="str">
        <f>IF(ISERR(FIND(C$2,Niestac!$R25))=FALSE,"+","-")</f>
        <v>-</v>
      </c>
      <c r="D20" s="382" t="str">
        <f>IF(ISERR(FIND(D$2,Niestac!$R25))=FALSE,"+","-")</f>
        <v>-</v>
      </c>
      <c r="E20" s="382" t="str">
        <f>IF(ISERR(FIND(E$2,Niestac!$R25))=FALSE,"+","-")</f>
        <v>+</v>
      </c>
      <c r="F20" s="382" t="str">
        <f>IF(ISERR(FIND(F$2,Niestac!$R25))=FALSE,"+","-")</f>
        <v>-</v>
      </c>
      <c r="G20" s="382" t="str">
        <f>IF(ISERR(FIND(G$2,Niestac!$R25))=FALSE,"+","-")</f>
        <v>-</v>
      </c>
      <c r="H20" s="382" t="str">
        <f>IF(ISERR(FIND(H$2,Niestac!$R25))=FALSE,"+","-")</f>
        <v>+</v>
      </c>
      <c r="I20" s="382" t="str">
        <f>IF(ISERR(FIND(I$2,Niestac!$R25))=FALSE,"+","-")</f>
        <v>-</v>
      </c>
      <c r="J20" s="382" t="str">
        <f>IF(ISERR(FIND(J$2,Niestac!$R25))=FALSE,"+","-")</f>
        <v>-</v>
      </c>
      <c r="K20" s="382" t="str">
        <f>IF(ISERR(FIND(K$2,Niestac!$R25))=FALSE,"+","-")</f>
        <v>-</v>
      </c>
      <c r="L20" s="382" t="str">
        <f>IF(ISERR(FIND(L$2,Niestac!$R25))=FALSE,"+","-")</f>
        <v>-</v>
      </c>
      <c r="M20" s="248" t="str">
        <f>Niestac!C25</f>
        <v>Przedmiot obieralny 2: Algorytmy i struktury danych / Algorytmika praktyczna</v>
      </c>
      <c r="N20" s="382" t="str">
        <f>IF(ISERR(FIND(N$2,Niestac!$S25))=FALSE,"+","-")</f>
        <v>-</v>
      </c>
      <c r="O20" s="382" t="str">
        <f>IF(ISERR(FIND(O$2,Niestac!$S25))=FALSE,"+","-")</f>
        <v>-</v>
      </c>
      <c r="P20" s="382" t="str">
        <f>IF(ISERR(FIND(P$2,Niestac!$S25))=FALSE,"+","-")</f>
        <v>+</v>
      </c>
      <c r="Q20" s="382" t="str">
        <f>IF(ISERR(FIND(Q$2,Niestac!$S25))=FALSE,"+","-")</f>
        <v>+</v>
      </c>
      <c r="R20" s="382" t="str">
        <f>IF(ISERR(FIND(R$2,Niestac!$S25))=FALSE,"+","-")</f>
        <v>-</v>
      </c>
      <c r="S20" s="382" t="str">
        <f>IF(ISERR(FIND(S$2,Niestac!$S25))=FALSE,"+","-")</f>
        <v>-</v>
      </c>
      <c r="T20" s="382" t="str">
        <f>IF(ISERR(FIND(T$2,Niestac!$S25))=FALSE,"+","-")</f>
        <v>-</v>
      </c>
      <c r="U20" s="382" t="str">
        <f>IF(ISERR(FIND(U$2,Niestac!$S25))=FALSE,"+","-")</f>
        <v>+</v>
      </c>
      <c r="V20" s="382" t="str">
        <f>IF(ISERR(FIND(V$2,Niestac!$S25))=FALSE,"+","-")</f>
        <v>+</v>
      </c>
      <c r="W20" s="382" t="str">
        <f>IF(ISERR(FIND(W$2,Niestac!$S25))=FALSE,"+","-")</f>
        <v>-</v>
      </c>
      <c r="X20" s="382" t="str">
        <f>IF(ISERR(FIND(X$2,Niestac!$S25))=FALSE,"+","-")</f>
        <v>+</v>
      </c>
      <c r="Y20" s="248" t="str">
        <f>Niestac!C25</f>
        <v>Przedmiot obieralny 2: Algorytmy i struktury danych / Algorytmika praktyczna</v>
      </c>
      <c r="Z20" s="382" t="str">
        <f>IF(ISERR(FIND(Z$2,Niestac!$S25))=FALSE,"+","-")</f>
        <v>-</v>
      </c>
      <c r="AA20" s="382" t="str">
        <f>IF(ISERR(FIND(AA$2,Niestac!$S25))=FALSE,"+","-")</f>
        <v>-</v>
      </c>
      <c r="AB20" s="382" t="str">
        <f>IF(ISERR(FIND(AB$2,Niestac!$S25))=FALSE,"+","-")</f>
        <v>-</v>
      </c>
      <c r="AC20" s="382" t="str">
        <f>IF(ISERR(FIND(AC$2,Niestac!$S25))=FALSE,"+","-")</f>
        <v>-</v>
      </c>
      <c r="AD20" s="382" t="str">
        <f>IF(ISERR(FIND(AD$2,Niestac!$S25))=FALSE,"+","-")</f>
        <v>-</v>
      </c>
      <c r="AE20" s="382" t="str">
        <f>IF(ISERR(FIND(AE$2,Niestac!$S25))=FALSE,"+","-")</f>
        <v>-</v>
      </c>
      <c r="AF20" s="382" t="str">
        <f>IF(ISERR(FIND(AF$2,Niestac!$S25))=FALSE,"+","-")</f>
        <v>+</v>
      </c>
      <c r="AG20" s="382" t="str">
        <f>IF(ISERR(FIND(AG$2,Niestac!$S25))=FALSE,"+","-")</f>
        <v>-</v>
      </c>
      <c r="AH20" s="382" t="str">
        <f>IF(ISERR(FIND(AH$2,Niestac!$T25))=FALSE,"+","-")</f>
        <v>+</v>
      </c>
      <c r="AI20" s="382" t="str">
        <f>IF(ISERR(FIND(AI$2,Niestac!$T25))=FALSE,"+","-")</f>
        <v>+</v>
      </c>
      <c r="AJ20" s="382" t="str">
        <f>IF(ISERR(FIND(AJ$2,Niestac!$T25))=FALSE,"+","-")</f>
        <v>-</v>
      </c>
      <c r="AK20" s="382" t="str">
        <f>IF(ISERR(FIND(AK$2,Niestac!$T25))=FALSE,"+","-")</f>
        <v>-</v>
      </c>
      <c r="AL20" s="382" t="str">
        <f>IF(ISERR(FIND(AL$2,Niestac!$T25))=FALSE,"+","-")</f>
        <v>-</v>
      </c>
    </row>
    <row r="21" spans="1:38" s="147" customFormat="1" ht="37.5" x14ac:dyDescent="0.25">
      <c r="A21" s="248" t="str">
        <f>Niestac!C26</f>
        <v>Przedmiot obieralny 3: Metody probabilistyczne / Elementy analizy numerycznej</v>
      </c>
      <c r="B21" s="382" t="str">
        <f>IF(ISERR(FIND(B$2,Niestac!$R26))=FALSE,"+","-")</f>
        <v>-</v>
      </c>
      <c r="C21" s="382" t="str">
        <f>IF(ISERR(FIND(C$2,Niestac!$R26))=FALSE,"+","-")</f>
        <v>+</v>
      </c>
      <c r="D21" s="382" t="str">
        <f>IF(ISERR(FIND(D$2,Niestac!$R26))=FALSE,"+","-")</f>
        <v>-</v>
      </c>
      <c r="E21" s="382" t="str">
        <f>IF(ISERR(FIND(E$2,Niestac!$R26))=FALSE,"+","-")</f>
        <v>-</v>
      </c>
      <c r="F21" s="382" t="str">
        <f>IF(ISERR(FIND(F$2,Niestac!$R26))=FALSE,"+","-")</f>
        <v>-</v>
      </c>
      <c r="G21" s="382" t="str">
        <f>IF(ISERR(FIND(G$2,Niestac!$R26))=FALSE,"+","-")</f>
        <v>-</v>
      </c>
      <c r="H21" s="382" t="str">
        <f>IF(ISERR(FIND(H$2,Niestac!$R26))=FALSE,"+","-")</f>
        <v>-</v>
      </c>
      <c r="I21" s="382" t="str">
        <f>IF(ISERR(FIND(I$2,Niestac!$R26))=FALSE,"+","-")</f>
        <v>-</v>
      </c>
      <c r="J21" s="382" t="str">
        <f>IF(ISERR(FIND(J$2,Niestac!$R26))=FALSE,"+","-")</f>
        <v>-</v>
      </c>
      <c r="K21" s="382" t="str">
        <f>IF(ISERR(FIND(K$2,Niestac!$R26))=FALSE,"+","-")</f>
        <v>-</v>
      </c>
      <c r="L21" s="382" t="str">
        <f>IF(ISERR(FIND(L$2,Niestac!$R26))=FALSE,"+","-")</f>
        <v>-</v>
      </c>
      <c r="M21" s="248" t="str">
        <f>Niestac!C26</f>
        <v>Przedmiot obieralny 3: Metody probabilistyczne / Elementy analizy numerycznej</v>
      </c>
      <c r="N21" s="382" t="str">
        <f>IF(ISERR(FIND(N$2,Niestac!$S26))=FALSE,"+","-")</f>
        <v>-</v>
      </c>
      <c r="O21" s="382" t="str">
        <f>IF(ISERR(FIND(O$2,Niestac!$S26))=FALSE,"+","-")</f>
        <v>-</v>
      </c>
      <c r="P21" s="382" t="str">
        <f>IF(ISERR(FIND(P$2,Niestac!$S26))=FALSE,"+","-")</f>
        <v>+</v>
      </c>
      <c r="Q21" s="382" t="str">
        <f>IF(ISERR(FIND(Q$2,Niestac!$S26))=FALSE,"+","-")</f>
        <v>+</v>
      </c>
      <c r="R21" s="382" t="str">
        <f>IF(ISERR(FIND(R$2,Niestac!$S26))=FALSE,"+","-")</f>
        <v>-</v>
      </c>
      <c r="S21" s="382" t="str">
        <f>IF(ISERR(FIND(S$2,Niestac!$S26))=FALSE,"+","-")</f>
        <v>-</v>
      </c>
      <c r="T21" s="382" t="str">
        <f>IF(ISERR(FIND(T$2,Niestac!$S26))=FALSE,"+","-")</f>
        <v>-</v>
      </c>
      <c r="U21" s="382" t="str">
        <f>IF(ISERR(FIND(U$2,Niestac!$S26))=FALSE,"+","-")</f>
        <v>-</v>
      </c>
      <c r="V21" s="382" t="str">
        <f>IF(ISERR(FIND(V$2,Niestac!$S26))=FALSE,"+","-")</f>
        <v>-</v>
      </c>
      <c r="W21" s="382" t="str">
        <f>IF(ISERR(FIND(W$2,Niestac!$S26))=FALSE,"+","-")</f>
        <v>-</v>
      </c>
      <c r="X21" s="382" t="str">
        <f>IF(ISERR(FIND(X$2,Niestac!$S26))=FALSE,"+","-")</f>
        <v>-</v>
      </c>
      <c r="Y21" s="248" t="str">
        <f>Niestac!C26</f>
        <v>Przedmiot obieralny 3: Metody probabilistyczne / Elementy analizy numerycznej</v>
      </c>
      <c r="Z21" s="382" t="str">
        <f>IF(ISERR(FIND(Z$2,Niestac!$S26))=FALSE,"+","-")</f>
        <v>-</v>
      </c>
      <c r="AA21" s="382" t="str">
        <f>IF(ISERR(FIND(AA$2,Niestac!$S26))=FALSE,"+","-")</f>
        <v>-</v>
      </c>
      <c r="AB21" s="382" t="str">
        <f>IF(ISERR(FIND(AB$2,Niestac!$S26))=FALSE,"+","-")</f>
        <v>-</v>
      </c>
      <c r="AC21" s="382" t="str">
        <f>IF(ISERR(FIND(AC$2,Niestac!$S26))=FALSE,"+","-")</f>
        <v>-</v>
      </c>
      <c r="AD21" s="382" t="str">
        <f>IF(ISERR(FIND(AD$2,Niestac!$S26))=FALSE,"+","-")</f>
        <v>-</v>
      </c>
      <c r="AE21" s="382" t="str">
        <f>IF(ISERR(FIND(AE$2,Niestac!$S26))=FALSE,"+","-")</f>
        <v>-</v>
      </c>
      <c r="AF21" s="382" t="str">
        <f>IF(ISERR(FIND(AF$2,Niestac!$S26))=FALSE,"+","-")</f>
        <v>-</v>
      </c>
      <c r="AG21" s="382" t="str">
        <f>IF(ISERR(FIND(AG$2,Niestac!$S26))=FALSE,"+","-")</f>
        <v>-</v>
      </c>
      <c r="AH21" s="382" t="str">
        <f>IF(ISERR(FIND(AH$2,Niestac!$T26))=FALSE,"+","-")</f>
        <v>+</v>
      </c>
      <c r="AI21" s="382" t="str">
        <f>IF(ISERR(FIND(AI$2,Niestac!$T26))=FALSE,"+","-")</f>
        <v>+</v>
      </c>
      <c r="AJ21" s="382" t="str">
        <f>IF(ISERR(FIND(AJ$2,Niestac!$T26))=FALSE,"+","-")</f>
        <v>-</v>
      </c>
      <c r="AK21" s="382" t="str">
        <f>IF(ISERR(FIND(AK$2,Niestac!$T26))=FALSE,"+","-")</f>
        <v>-</v>
      </c>
      <c r="AL21" s="382" t="str">
        <f>IF(ISERR(FIND(AL$2,Niestac!$T26))=FALSE,"+","-")</f>
        <v>-</v>
      </c>
    </row>
    <row r="22" spans="1:38" s="147" customFormat="1" x14ac:dyDescent="0.25">
      <c r="A22" s="248" t="str">
        <f>Niestac!C27</f>
        <v>Systemy operacyjne</v>
      </c>
      <c r="B22" s="382" t="str">
        <f>IF(ISERR(FIND(B$2,Niestac!$R27))=FALSE,"+","-")</f>
        <v>-</v>
      </c>
      <c r="C22" s="382" t="str">
        <f>IF(ISERR(FIND(C$2,Niestac!$R27))=FALSE,"+","-")</f>
        <v>-</v>
      </c>
      <c r="D22" s="382" t="str">
        <f>IF(ISERR(FIND(D$2,Niestac!$R27))=FALSE,"+","-")</f>
        <v>-</v>
      </c>
      <c r="E22" s="382" t="str">
        <f>IF(ISERR(FIND(E$2,Niestac!$R27))=FALSE,"+","-")</f>
        <v>+</v>
      </c>
      <c r="F22" s="382" t="str">
        <f>IF(ISERR(FIND(F$2,Niestac!$R27))=FALSE,"+","-")</f>
        <v>-</v>
      </c>
      <c r="G22" s="382" t="str">
        <f>IF(ISERR(FIND(G$2,Niestac!$R27))=FALSE,"+","-")</f>
        <v>+</v>
      </c>
      <c r="H22" s="382" t="str">
        <f>IF(ISERR(FIND(H$2,Niestac!$R27))=FALSE,"+","-")</f>
        <v>+</v>
      </c>
      <c r="I22" s="382" t="str">
        <f>IF(ISERR(FIND(I$2,Niestac!$R27))=FALSE,"+","-")</f>
        <v>-</v>
      </c>
      <c r="J22" s="382" t="str">
        <f>IF(ISERR(FIND(J$2,Niestac!$R27))=FALSE,"+","-")</f>
        <v>-</v>
      </c>
      <c r="K22" s="382" t="str">
        <f>IF(ISERR(FIND(K$2,Niestac!$R27))=FALSE,"+","-")</f>
        <v>-</v>
      </c>
      <c r="L22" s="382" t="str">
        <f>IF(ISERR(FIND(L$2,Niestac!$R27))=FALSE,"+","-")</f>
        <v>-</v>
      </c>
      <c r="M22" s="248" t="str">
        <f>Niestac!C27</f>
        <v>Systemy operacyjne</v>
      </c>
      <c r="N22" s="382" t="str">
        <f>IF(ISERR(FIND(N$2,Niestac!$S27))=FALSE,"+","-")</f>
        <v>-</v>
      </c>
      <c r="O22" s="382" t="str">
        <f>IF(ISERR(FIND(O$2,Niestac!$S27))=FALSE,"+","-")</f>
        <v>-</v>
      </c>
      <c r="P22" s="382" t="str">
        <f>IF(ISERR(FIND(P$2,Niestac!$S27))=FALSE,"+","-")</f>
        <v>-</v>
      </c>
      <c r="Q22" s="382" t="str">
        <f>IF(ISERR(FIND(Q$2,Niestac!$S27))=FALSE,"+","-")</f>
        <v>-</v>
      </c>
      <c r="R22" s="382" t="str">
        <f>IF(ISERR(FIND(R$2,Niestac!$S27))=FALSE,"+","-")</f>
        <v>-</v>
      </c>
      <c r="S22" s="382" t="str">
        <f>IF(ISERR(FIND(S$2,Niestac!$S27))=FALSE,"+","-")</f>
        <v>-</v>
      </c>
      <c r="T22" s="382" t="str">
        <f>IF(ISERR(FIND(T$2,Niestac!$S27))=FALSE,"+","-")</f>
        <v>-</v>
      </c>
      <c r="U22" s="382" t="str">
        <f>IF(ISERR(FIND(U$2,Niestac!$S27))=FALSE,"+","-")</f>
        <v>-</v>
      </c>
      <c r="V22" s="382" t="str">
        <f>IF(ISERR(FIND(V$2,Niestac!$S27))=FALSE,"+","-")</f>
        <v>-</v>
      </c>
      <c r="W22" s="382" t="str">
        <f>IF(ISERR(FIND(W$2,Niestac!$S27))=FALSE,"+","-")</f>
        <v>+</v>
      </c>
      <c r="X22" s="382" t="str">
        <f>IF(ISERR(FIND(X$2,Niestac!$S27))=FALSE,"+","-")</f>
        <v>+</v>
      </c>
      <c r="Y22" s="248" t="str">
        <f>Niestac!C27</f>
        <v>Systemy operacyjne</v>
      </c>
      <c r="Z22" s="382" t="str">
        <f>IF(ISERR(FIND(Z$2,Niestac!$S27))=FALSE,"+","-")</f>
        <v>-</v>
      </c>
      <c r="AA22" s="382" t="str">
        <f>IF(ISERR(FIND(AA$2,Niestac!$S27))=FALSE,"+","-")</f>
        <v>-</v>
      </c>
      <c r="AB22" s="382" t="str">
        <f>IF(ISERR(FIND(AB$2,Niestac!$S27))=FALSE,"+","-")</f>
        <v>-</v>
      </c>
      <c r="AC22" s="382" t="str">
        <f>IF(ISERR(FIND(AC$2,Niestac!$S27))=FALSE,"+","-")</f>
        <v>-</v>
      </c>
      <c r="AD22" s="382" t="str">
        <f>IF(ISERR(FIND(AD$2,Niestac!$S27))=FALSE,"+","-")</f>
        <v>-</v>
      </c>
      <c r="AE22" s="382" t="str">
        <f>IF(ISERR(FIND(AE$2,Niestac!$S27))=FALSE,"+","-")</f>
        <v>-</v>
      </c>
      <c r="AF22" s="382" t="str">
        <f>IF(ISERR(FIND(AF$2,Niestac!$S27))=FALSE,"+","-")</f>
        <v>-</v>
      </c>
      <c r="AG22" s="382" t="str">
        <f>IF(ISERR(FIND(AG$2,Niestac!$S27))=FALSE,"+","-")</f>
        <v>-</v>
      </c>
      <c r="AH22" s="382" t="str">
        <f>IF(ISERR(FIND(AH$2,Niestac!$T27))=FALSE,"+","-")</f>
        <v>+</v>
      </c>
      <c r="AI22" s="382" t="str">
        <f>IF(ISERR(FIND(AI$2,Niestac!$T27))=FALSE,"+","-")</f>
        <v>+</v>
      </c>
      <c r="AJ22" s="382" t="str">
        <f>IF(ISERR(FIND(AJ$2,Niestac!$T27))=FALSE,"+","-")</f>
        <v>-</v>
      </c>
      <c r="AK22" s="382" t="str">
        <f>IF(ISERR(FIND(AK$2,Niestac!$T27))=FALSE,"+","-")</f>
        <v>-</v>
      </c>
      <c r="AL22" s="382" t="str">
        <f>IF(ISERR(FIND(AL$2,Niestac!$T27))=FALSE,"+","-")</f>
        <v>-</v>
      </c>
    </row>
    <row r="23" spans="1:38" s="147" customFormat="1" x14ac:dyDescent="0.25">
      <c r="A23" s="248" t="str">
        <f>Niestac!C28</f>
        <v xml:space="preserve">Podstawy elektroniki / Basic Electronics </v>
      </c>
      <c r="B23" s="382" t="str">
        <f>IF(ISERR(FIND(B$2,Niestac!$R28))=FALSE,"+","-")</f>
        <v>-</v>
      </c>
      <c r="C23" s="382" t="str">
        <f>IF(ISERR(FIND(C$2,Niestac!$R28))=FALSE,"+","-")</f>
        <v>-</v>
      </c>
      <c r="D23" s="382" t="str">
        <f>IF(ISERR(FIND(D$2,Niestac!$R28))=FALSE,"+","-")</f>
        <v>+</v>
      </c>
      <c r="E23" s="382" t="str">
        <f>IF(ISERR(FIND(E$2,Niestac!$R28))=FALSE,"+","-")</f>
        <v>-</v>
      </c>
      <c r="F23" s="382" t="str">
        <f>IF(ISERR(FIND(F$2,Niestac!$R28))=FALSE,"+","-")</f>
        <v>+</v>
      </c>
      <c r="G23" s="382" t="str">
        <f>IF(ISERR(FIND(G$2,Niestac!$R28))=FALSE,"+","-")</f>
        <v>-</v>
      </c>
      <c r="H23" s="382" t="str">
        <f>IF(ISERR(FIND(H$2,Niestac!$R28))=FALSE,"+","-")</f>
        <v>+</v>
      </c>
      <c r="I23" s="382" t="str">
        <f>IF(ISERR(FIND(I$2,Niestac!$R28))=FALSE,"+","-")</f>
        <v>-</v>
      </c>
      <c r="J23" s="382" t="str">
        <f>IF(ISERR(FIND(J$2,Niestac!$R28))=FALSE,"+","-")</f>
        <v>-</v>
      </c>
      <c r="K23" s="382" t="str">
        <f>IF(ISERR(FIND(K$2,Niestac!$R28))=FALSE,"+","-")</f>
        <v>-</v>
      </c>
      <c r="L23" s="382" t="str">
        <f>IF(ISERR(FIND(L$2,Niestac!$R28))=FALSE,"+","-")</f>
        <v>-</v>
      </c>
      <c r="M23" s="248" t="str">
        <f>Niestac!C28</f>
        <v xml:space="preserve">Podstawy elektroniki / Basic Electronics </v>
      </c>
      <c r="N23" s="382" t="str">
        <f>IF(ISERR(FIND(N$2,Niestac!$S28))=FALSE,"+","-")</f>
        <v>-</v>
      </c>
      <c r="O23" s="382" t="str">
        <f>IF(ISERR(FIND(O$2,Niestac!$S28))=FALSE,"+","-")</f>
        <v>-</v>
      </c>
      <c r="P23" s="382" t="str">
        <f>IF(ISERR(FIND(P$2,Niestac!$S28))=FALSE,"+","-")</f>
        <v>+</v>
      </c>
      <c r="Q23" s="382" t="str">
        <f>IF(ISERR(FIND(Q$2,Niestac!$S28))=FALSE,"+","-")</f>
        <v>-</v>
      </c>
      <c r="R23" s="382" t="str">
        <f>IF(ISERR(FIND(R$2,Niestac!$S28))=FALSE,"+","-")</f>
        <v>-</v>
      </c>
      <c r="S23" s="382" t="str">
        <f>IF(ISERR(FIND(S$2,Niestac!$S28))=FALSE,"+","-")</f>
        <v>-</v>
      </c>
      <c r="T23" s="382" t="str">
        <f>IF(ISERR(FIND(T$2,Niestac!$S28))=FALSE,"+","-")</f>
        <v>-</v>
      </c>
      <c r="U23" s="382" t="str">
        <f>IF(ISERR(FIND(U$2,Niestac!$S28))=FALSE,"+","-")</f>
        <v>-</v>
      </c>
      <c r="V23" s="382" t="str">
        <f>IF(ISERR(FIND(V$2,Niestac!$S28))=FALSE,"+","-")</f>
        <v>-</v>
      </c>
      <c r="W23" s="382" t="str">
        <f>IF(ISERR(FIND(W$2,Niestac!$S28))=FALSE,"+","-")</f>
        <v>-</v>
      </c>
      <c r="X23" s="382" t="str">
        <f>IF(ISERR(FIND(X$2,Niestac!$S28))=FALSE,"+","-")</f>
        <v>-</v>
      </c>
      <c r="Y23" s="248" t="str">
        <f>Niestac!C28</f>
        <v xml:space="preserve">Podstawy elektroniki / Basic Electronics </v>
      </c>
      <c r="Z23" s="382" t="str">
        <f>IF(ISERR(FIND(Z$2,Niestac!$S28))=FALSE,"+","-")</f>
        <v>-</v>
      </c>
      <c r="AA23" s="382" t="str">
        <f>IF(ISERR(FIND(AA$2,Niestac!$S28))=FALSE,"+","-")</f>
        <v>+</v>
      </c>
      <c r="AB23" s="382" t="str">
        <f>IF(ISERR(FIND(AB$2,Niestac!$S28))=FALSE,"+","-")</f>
        <v>-</v>
      </c>
      <c r="AC23" s="382" t="str">
        <f>IF(ISERR(FIND(AC$2,Niestac!$S28))=FALSE,"+","-")</f>
        <v>-</v>
      </c>
      <c r="AD23" s="382" t="str">
        <f>IF(ISERR(FIND(AD$2,Niestac!$S28))=FALSE,"+","-")</f>
        <v>-</v>
      </c>
      <c r="AE23" s="382" t="str">
        <f>IF(ISERR(FIND(AE$2,Niestac!$S28))=FALSE,"+","-")</f>
        <v>-</v>
      </c>
      <c r="AF23" s="382" t="str">
        <f>IF(ISERR(FIND(AF$2,Niestac!$S28))=FALSE,"+","-")</f>
        <v>-</v>
      </c>
      <c r="AG23" s="382" t="str">
        <f>IF(ISERR(FIND(AG$2,Niestac!$S28))=FALSE,"+","-")</f>
        <v>-</v>
      </c>
      <c r="AH23" s="382" t="str">
        <f>IF(ISERR(FIND(AH$2,Niestac!$T28))=FALSE,"+","-")</f>
        <v>+</v>
      </c>
      <c r="AI23" s="382" t="str">
        <f>IF(ISERR(FIND(AI$2,Niestac!$T28))=FALSE,"+","-")</f>
        <v>+</v>
      </c>
      <c r="AJ23" s="382" t="str">
        <f>IF(ISERR(FIND(AJ$2,Niestac!$T28))=FALSE,"+","-")</f>
        <v>-</v>
      </c>
      <c r="AK23" s="382" t="str">
        <f>IF(ISERR(FIND(AK$2,Niestac!$T28))=FALSE,"+","-")</f>
        <v>-</v>
      </c>
      <c r="AL23" s="382" t="str">
        <f>IF(ISERR(FIND(AL$2,Niestac!$T28))=FALSE,"+","-")</f>
        <v>-</v>
      </c>
    </row>
    <row r="24" spans="1:38" s="147" customFormat="1" x14ac:dyDescent="0.25">
      <c r="A24" s="248" t="str">
        <f>Niestac!C29</f>
        <v>Fizyka dla informatyków</v>
      </c>
      <c r="B24" s="382" t="str">
        <f>IF(ISERR(FIND(B$2,Niestac!$R29))=FALSE,"+","-")</f>
        <v>-</v>
      </c>
      <c r="C24" s="382" t="str">
        <f>IF(ISERR(FIND(C$2,Niestac!$R29))=FALSE,"+","-")</f>
        <v>+</v>
      </c>
      <c r="D24" s="382" t="str">
        <f>IF(ISERR(FIND(D$2,Niestac!$R29))=FALSE,"+","-")</f>
        <v>-</v>
      </c>
      <c r="E24" s="382" t="str">
        <f>IF(ISERR(FIND(E$2,Niestac!$R29))=FALSE,"+","-")</f>
        <v>-</v>
      </c>
      <c r="F24" s="382" t="str">
        <f>IF(ISERR(FIND(F$2,Niestac!$R29))=FALSE,"+","-")</f>
        <v>-</v>
      </c>
      <c r="G24" s="382" t="str">
        <f>IF(ISERR(FIND(G$2,Niestac!$R29))=FALSE,"+","-")</f>
        <v>-</v>
      </c>
      <c r="H24" s="382" t="str">
        <f>IF(ISERR(FIND(H$2,Niestac!$R29))=FALSE,"+","-")</f>
        <v>-</v>
      </c>
      <c r="I24" s="382" t="str">
        <f>IF(ISERR(FIND(I$2,Niestac!$R29))=FALSE,"+","-")</f>
        <v>-</v>
      </c>
      <c r="J24" s="382" t="str">
        <f>IF(ISERR(FIND(J$2,Niestac!$R29))=FALSE,"+","-")</f>
        <v>-</v>
      </c>
      <c r="K24" s="382" t="str">
        <f>IF(ISERR(FIND(K$2,Niestac!$R29))=FALSE,"+","-")</f>
        <v>-</v>
      </c>
      <c r="L24" s="382" t="str">
        <f>IF(ISERR(FIND(L$2,Niestac!$R29))=FALSE,"+","-")</f>
        <v>-</v>
      </c>
      <c r="M24" s="248" t="str">
        <f>Niestac!C29</f>
        <v>Fizyka dla informatyków</v>
      </c>
      <c r="N24" s="382" t="str">
        <f>IF(ISERR(FIND(N$2,Niestac!$S29))=FALSE,"+","-")</f>
        <v>-</v>
      </c>
      <c r="O24" s="382" t="str">
        <f>IF(ISERR(FIND(O$2,Niestac!$S29))=FALSE,"+","-")</f>
        <v>-</v>
      </c>
      <c r="P24" s="382" t="str">
        <f>IF(ISERR(FIND(P$2,Niestac!$S29))=FALSE,"+","-")</f>
        <v>+</v>
      </c>
      <c r="Q24" s="382" t="str">
        <f>IF(ISERR(FIND(Q$2,Niestac!$S29))=FALSE,"+","-")</f>
        <v>+</v>
      </c>
      <c r="R24" s="382" t="str">
        <f>IF(ISERR(FIND(R$2,Niestac!$S29))=FALSE,"+","-")</f>
        <v>-</v>
      </c>
      <c r="S24" s="382" t="str">
        <f>IF(ISERR(FIND(S$2,Niestac!$S29))=FALSE,"+","-")</f>
        <v>-</v>
      </c>
      <c r="T24" s="382" t="str">
        <f>IF(ISERR(FIND(T$2,Niestac!$S29))=FALSE,"+","-")</f>
        <v>-</v>
      </c>
      <c r="U24" s="382" t="str">
        <f>IF(ISERR(FIND(U$2,Niestac!$S29))=FALSE,"+","-")</f>
        <v>-</v>
      </c>
      <c r="V24" s="382" t="str">
        <f>IF(ISERR(FIND(V$2,Niestac!$S29))=FALSE,"+","-")</f>
        <v>-</v>
      </c>
      <c r="W24" s="382" t="str">
        <f>IF(ISERR(FIND(W$2,Niestac!$S29))=FALSE,"+","-")</f>
        <v>-</v>
      </c>
      <c r="X24" s="382" t="str">
        <f>IF(ISERR(FIND(X$2,Niestac!$S29))=FALSE,"+","-")</f>
        <v>-</v>
      </c>
      <c r="Y24" s="248" t="str">
        <f>Niestac!C29</f>
        <v>Fizyka dla informatyków</v>
      </c>
      <c r="Z24" s="382" t="str">
        <f>IF(ISERR(FIND(Z$2,Niestac!$S29))=FALSE,"+","-")</f>
        <v>-</v>
      </c>
      <c r="AA24" s="382" t="str">
        <f>IF(ISERR(FIND(AA$2,Niestac!$S29))=FALSE,"+","-")</f>
        <v>-</v>
      </c>
      <c r="AB24" s="382" t="str">
        <f>IF(ISERR(FIND(AB$2,Niestac!$S29))=FALSE,"+","-")</f>
        <v>-</v>
      </c>
      <c r="AC24" s="382" t="str">
        <f>IF(ISERR(FIND(AC$2,Niestac!$S29))=FALSE,"+","-")</f>
        <v>-</v>
      </c>
      <c r="AD24" s="382" t="str">
        <f>IF(ISERR(FIND(AD$2,Niestac!$S29))=FALSE,"+","-")</f>
        <v>-</v>
      </c>
      <c r="AE24" s="382" t="str">
        <f>IF(ISERR(FIND(AE$2,Niestac!$S29))=FALSE,"+","-")</f>
        <v>-</v>
      </c>
      <c r="AF24" s="382" t="str">
        <f>IF(ISERR(FIND(AF$2,Niestac!$S29))=FALSE,"+","-")</f>
        <v>-</v>
      </c>
      <c r="AG24" s="382" t="str">
        <f>IF(ISERR(FIND(AG$2,Niestac!$S29))=FALSE,"+","-")</f>
        <v>-</v>
      </c>
      <c r="AH24" s="382" t="str">
        <f>IF(ISERR(FIND(AH$2,Niestac!$T29))=FALSE,"+","-")</f>
        <v>+</v>
      </c>
      <c r="AI24" s="382" t="str">
        <f>IF(ISERR(FIND(AI$2,Niestac!$T29))=FALSE,"+","-")</f>
        <v>+</v>
      </c>
      <c r="AJ24" s="382" t="str">
        <f>IF(ISERR(FIND(AJ$2,Niestac!$T29))=FALSE,"+","-")</f>
        <v>-</v>
      </c>
      <c r="AK24" s="382" t="str">
        <f>IF(ISERR(FIND(AK$2,Niestac!$T29))=FALSE,"+","-")</f>
        <v>-</v>
      </c>
      <c r="AL24" s="382" t="str">
        <f>IF(ISERR(FIND(AL$2,Niestac!$T29))=FALSE,"+","-")</f>
        <v>-</v>
      </c>
    </row>
    <row r="25" spans="1:38" s="147" customFormat="1" x14ac:dyDescent="0.25">
      <c r="A25" s="248" t="str">
        <f>Niestac!C30</f>
        <v>Język angielski</v>
      </c>
      <c r="B25" s="382" t="str">
        <f>IF(ISERR(FIND(B$2,Niestac!$R30))=FALSE,"+","-")</f>
        <v>-</v>
      </c>
      <c r="C25" s="382" t="str">
        <f>IF(ISERR(FIND(C$2,Niestac!$R30))=FALSE,"+","-")</f>
        <v>-</v>
      </c>
      <c r="D25" s="382" t="str">
        <f>IF(ISERR(FIND(D$2,Niestac!$R30))=FALSE,"+","-")</f>
        <v>-</v>
      </c>
      <c r="E25" s="382" t="str">
        <f>IF(ISERR(FIND(E$2,Niestac!$R30))=FALSE,"+","-")</f>
        <v>-</v>
      </c>
      <c r="F25" s="382" t="str">
        <f>IF(ISERR(FIND(F$2,Niestac!$R30))=FALSE,"+","-")</f>
        <v>-</v>
      </c>
      <c r="G25" s="382" t="str">
        <f>IF(ISERR(FIND(G$2,Niestac!$R30))=FALSE,"+","-")</f>
        <v>-</v>
      </c>
      <c r="H25" s="382" t="str">
        <f>IF(ISERR(FIND(H$2,Niestac!$R30))=FALSE,"+","-")</f>
        <v>-</v>
      </c>
      <c r="I25" s="382" t="str">
        <f>IF(ISERR(FIND(I$2,Niestac!$R30))=FALSE,"+","-")</f>
        <v>-</v>
      </c>
      <c r="J25" s="382" t="str">
        <f>IF(ISERR(FIND(J$2,Niestac!$R30))=FALSE,"+","-")</f>
        <v>-</v>
      </c>
      <c r="K25" s="382" t="str">
        <f>IF(ISERR(FIND(K$2,Niestac!$R30))=FALSE,"+","-")</f>
        <v>-</v>
      </c>
      <c r="L25" s="382" t="str">
        <f>IF(ISERR(FIND(L$2,Niestac!$R30))=FALSE,"+","-")</f>
        <v>-</v>
      </c>
      <c r="M25" s="248" t="str">
        <f>Niestac!C30</f>
        <v>Język angielski</v>
      </c>
      <c r="N25" s="382" t="str">
        <f>IF(ISERR(FIND(N$2,Niestac!$S30))=FALSE,"+","-")</f>
        <v>+</v>
      </c>
      <c r="O25" s="382" t="str">
        <f>IF(ISERR(FIND(O$2,Niestac!$S30))=FALSE,"+","-")</f>
        <v>-</v>
      </c>
      <c r="P25" s="382" t="str">
        <f>IF(ISERR(FIND(P$2,Niestac!$S30))=FALSE,"+","-")</f>
        <v>-</v>
      </c>
      <c r="Q25" s="382" t="str">
        <f>IF(ISERR(FIND(Q$2,Niestac!$S30))=FALSE,"+","-")</f>
        <v>-</v>
      </c>
      <c r="R25" s="382" t="str">
        <f>IF(ISERR(FIND(R$2,Niestac!$S30))=FALSE,"+","-")</f>
        <v>-</v>
      </c>
      <c r="S25" s="382" t="str">
        <f>IF(ISERR(FIND(S$2,Niestac!$S30))=FALSE,"+","-")</f>
        <v>-</v>
      </c>
      <c r="T25" s="382" t="str">
        <f>IF(ISERR(FIND(T$2,Niestac!$S30))=FALSE,"+","-")</f>
        <v>-</v>
      </c>
      <c r="U25" s="382" t="str">
        <f>IF(ISERR(FIND(U$2,Niestac!$S30))=FALSE,"+","-")</f>
        <v>-</v>
      </c>
      <c r="V25" s="382" t="str">
        <f>IF(ISERR(FIND(V$2,Niestac!$S30))=FALSE,"+","-")</f>
        <v>-</v>
      </c>
      <c r="W25" s="382" t="str">
        <f>IF(ISERR(FIND(W$2,Niestac!$S30))=FALSE,"+","-")</f>
        <v>-</v>
      </c>
      <c r="X25" s="382" t="str">
        <f>IF(ISERR(FIND(X$2,Niestac!$S30))=FALSE,"+","-")</f>
        <v>-</v>
      </c>
      <c r="Y25" s="248" t="str">
        <f>Niestac!C30</f>
        <v>Język angielski</v>
      </c>
      <c r="Z25" s="382" t="str">
        <f>IF(ISERR(FIND(Z$2,Niestac!$S30))=FALSE,"+","-")</f>
        <v>-</v>
      </c>
      <c r="AA25" s="382" t="str">
        <f>IF(ISERR(FIND(AA$2,Niestac!$S30))=FALSE,"+","-")</f>
        <v>-</v>
      </c>
      <c r="AB25" s="382" t="str">
        <f>IF(ISERR(FIND(AB$2,Niestac!$S30))=FALSE,"+","-")</f>
        <v>-</v>
      </c>
      <c r="AC25" s="382" t="str">
        <f>IF(ISERR(FIND(AC$2,Niestac!$S30))=FALSE,"+","-")</f>
        <v>+</v>
      </c>
      <c r="AD25" s="382" t="str">
        <f>IF(ISERR(FIND(AD$2,Niestac!$S30))=FALSE,"+","-")</f>
        <v>+</v>
      </c>
      <c r="AE25" s="382" t="str">
        <f>IF(ISERR(FIND(AE$2,Niestac!$S30))=FALSE,"+","-")</f>
        <v>+</v>
      </c>
      <c r="AF25" s="382" t="str">
        <f>IF(ISERR(FIND(AF$2,Niestac!$S30))=FALSE,"+","-")</f>
        <v>-</v>
      </c>
      <c r="AG25" s="382" t="str">
        <f>IF(ISERR(FIND(AG$2,Niestac!$S30))=FALSE,"+","-")</f>
        <v>-</v>
      </c>
      <c r="AH25" s="382" t="str">
        <f>IF(ISERR(FIND(AH$2,Niestac!$T30))=FALSE,"+","-")</f>
        <v>-</v>
      </c>
      <c r="AI25" s="382" t="str">
        <f>IF(ISERR(FIND(AI$2,Niestac!$T30))=FALSE,"+","-")</f>
        <v>-</v>
      </c>
      <c r="AJ25" s="382" t="str">
        <f>IF(ISERR(FIND(AJ$2,Niestac!$T30))=FALSE,"+","-")</f>
        <v>-</v>
      </c>
      <c r="AK25" s="382" t="str">
        <f>IF(ISERR(FIND(AK$2,Niestac!$T30))=FALSE,"+","-")</f>
        <v>+</v>
      </c>
      <c r="AL25" s="382" t="str">
        <f>IF(ISERR(FIND(AL$2,Niestac!$T30))=FALSE,"+","-")</f>
        <v>-</v>
      </c>
    </row>
    <row r="26" spans="1:38" s="147" customFormat="1" x14ac:dyDescent="0.25">
      <c r="A26" s="248" t="str">
        <f>Niestac!C31</f>
        <v>Algebra liniowa</v>
      </c>
      <c r="B26" s="382" t="str">
        <f>IF(ISERR(FIND(B$2,Niestac!$R31))=FALSE,"+","-")</f>
        <v>-</v>
      </c>
      <c r="C26" s="382" t="str">
        <f>IF(ISERR(FIND(C$2,Niestac!$R31))=FALSE,"+","-")</f>
        <v>-</v>
      </c>
      <c r="D26" s="382" t="str">
        <f>IF(ISERR(FIND(D$2,Niestac!$R31))=FALSE,"+","-")</f>
        <v>-</v>
      </c>
      <c r="E26" s="382" t="str">
        <f>IF(ISERR(FIND(E$2,Niestac!$R31))=FALSE,"+","-")</f>
        <v>-</v>
      </c>
      <c r="F26" s="382" t="str">
        <f>IF(ISERR(FIND(F$2,Niestac!$R31))=FALSE,"+","-")</f>
        <v>-</v>
      </c>
      <c r="G26" s="382" t="str">
        <f>IF(ISERR(FIND(G$2,Niestac!$R31))=FALSE,"+","-")</f>
        <v>-</v>
      </c>
      <c r="H26" s="382" t="str">
        <f>IF(ISERR(FIND(H$2,Niestac!$R31))=FALSE,"+","-")</f>
        <v>-</v>
      </c>
      <c r="I26" s="382" t="str">
        <f>IF(ISERR(FIND(I$2,Niestac!$R31))=FALSE,"+","-")</f>
        <v>-</v>
      </c>
      <c r="J26" s="382" t="str">
        <f>IF(ISERR(FIND(J$2,Niestac!$R31))=FALSE,"+","-")</f>
        <v>-</v>
      </c>
      <c r="K26" s="382" t="str">
        <f>IF(ISERR(FIND(K$2,Niestac!$R31))=FALSE,"+","-")</f>
        <v>-</v>
      </c>
      <c r="L26" s="382" t="str">
        <f>IF(ISERR(FIND(L$2,Niestac!$R31))=FALSE,"+","-")</f>
        <v>-</v>
      </c>
      <c r="M26" s="248" t="str">
        <f>Niestac!C31</f>
        <v>Algebra liniowa</v>
      </c>
      <c r="N26" s="382" t="str">
        <f>IF(ISERR(FIND(N$2,Niestac!$S31))=FALSE,"+","-")</f>
        <v>-</v>
      </c>
      <c r="O26" s="382" t="str">
        <f>IF(ISERR(FIND(O$2,Niestac!$S31))=FALSE,"+","-")</f>
        <v>-</v>
      </c>
      <c r="P26" s="382" t="str">
        <f>IF(ISERR(FIND(P$2,Niestac!$S31))=FALSE,"+","-")</f>
        <v>-</v>
      </c>
      <c r="Q26" s="382" t="str">
        <f>IF(ISERR(FIND(Q$2,Niestac!$S31))=FALSE,"+","-")</f>
        <v>+</v>
      </c>
      <c r="R26" s="382" t="str">
        <f>IF(ISERR(FIND(R$2,Niestac!$S31))=FALSE,"+","-")</f>
        <v>-</v>
      </c>
      <c r="S26" s="382" t="str">
        <f>IF(ISERR(FIND(S$2,Niestac!$S31))=FALSE,"+","-")</f>
        <v>-</v>
      </c>
      <c r="T26" s="382" t="str">
        <f>IF(ISERR(FIND(T$2,Niestac!$S31))=FALSE,"+","-")</f>
        <v>-</v>
      </c>
      <c r="U26" s="382" t="str">
        <f>IF(ISERR(FIND(U$2,Niestac!$S31))=FALSE,"+","-")</f>
        <v>-</v>
      </c>
      <c r="V26" s="382" t="str">
        <f>IF(ISERR(FIND(V$2,Niestac!$S31))=FALSE,"+","-")</f>
        <v>-</v>
      </c>
      <c r="W26" s="382" t="str">
        <f>IF(ISERR(FIND(W$2,Niestac!$S31))=FALSE,"+","-")</f>
        <v>-</v>
      </c>
      <c r="X26" s="382" t="str">
        <f>IF(ISERR(FIND(X$2,Niestac!$S31))=FALSE,"+","-")</f>
        <v>-</v>
      </c>
      <c r="Y26" s="248" t="str">
        <f>Niestac!C31</f>
        <v>Algebra liniowa</v>
      </c>
      <c r="Z26" s="382" t="str">
        <f>IF(ISERR(FIND(Z$2,Niestac!$S31))=FALSE,"+","-")</f>
        <v>-</v>
      </c>
      <c r="AA26" s="382" t="str">
        <f>IF(ISERR(FIND(AA$2,Niestac!$S31))=FALSE,"+","-")</f>
        <v>-</v>
      </c>
      <c r="AB26" s="382" t="str">
        <f>IF(ISERR(FIND(AB$2,Niestac!$S31))=FALSE,"+","-")</f>
        <v>-</v>
      </c>
      <c r="AC26" s="382" t="str">
        <f>IF(ISERR(FIND(AC$2,Niestac!$S31))=FALSE,"+","-")</f>
        <v>-</v>
      </c>
      <c r="AD26" s="382" t="str">
        <f>IF(ISERR(FIND(AD$2,Niestac!$S31))=FALSE,"+","-")</f>
        <v>-</v>
      </c>
      <c r="AE26" s="382" t="str">
        <f>IF(ISERR(FIND(AE$2,Niestac!$S31))=FALSE,"+","-")</f>
        <v>-</v>
      </c>
      <c r="AF26" s="382" t="str">
        <f>IF(ISERR(FIND(AF$2,Niestac!$S31))=FALSE,"+","-")</f>
        <v>-</v>
      </c>
      <c r="AG26" s="382" t="str">
        <f>IF(ISERR(FIND(AG$2,Niestac!$S31))=FALSE,"+","-")</f>
        <v>-</v>
      </c>
      <c r="AH26" s="382" t="str">
        <f>IF(ISERR(FIND(AH$2,Niestac!$T31))=FALSE,"+","-")</f>
        <v>-</v>
      </c>
      <c r="AI26" s="382" t="str">
        <f>IF(ISERR(FIND(AI$2,Niestac!$T31))=FALSE,"+","-")</f>
        <v>+</v>
      </c>
      <c r="AJ26" s="382" t="str">
        <f>IF(ISERR(FIND(AJ$2,Niestac!$T31))=FALSE,"+","-")</f>
        <v>-</v>
      </c>
      <c r="AK26" s="382" t="str">
        <f>IF(ISERR(FIND(AK$2,Niestac!$T31))=FALSE,"+","-")</f>
        <v>-</v>
      </c>
      <c r="AL26" s="382" t="str">
        <f>IF(ISERR(FIND(AL$2,Niestac!$T31))=FALSE,"+","-")</f>
        <v>-</v>
      </c>
    </row>
    <row r="27" spans="1:38" s="147" customFormat="1" ht="12.75" hidden="1" customHeight="1" x14ac:dyDescent="0.25">
      <c r="A27" s="248">
        <f>Niestac!C32</f>
        <v>0</v>
      </c>
      <c r="B27" s="382" t="str">
        <f>IF(ISERR(FIND(B$2,Niestac!$R32))=FALSE,"+","-")</f>
        <v>-</v>
      </c>
      <c r="C27" s="382" t="str">
        <f>IF(ISERR(FIND(C$2,Niestac!$R32))=FALSE,"+","-")</f>
        <v>-</v>
      </c>
      <c r="D27" s="382" t="str">
        <f>IF(ISERR(FIND(D$2,Niestac!$R32))=FALSE,"+","-")</f>
        <v>-</v>
      </c>
      <c r="E27" s="382" t="str">
        <f>IF(ISERR(FIND(E$2,Niestac!$R32))=FALSE,"+","-")</f>
        <v>-</v>
      </c>
      <c r="F27" s="382" t="str">
        <f>IF(ISERR(FIND(F$2,Niestac!$R32))=FALSE,"+","-")</f>
        <v>-</v>
      </c>
      <c r="G27" s="382" t="str">
        <f>IF(ISERR(FIND(G$2,Niestac!$R32))=FALSE,"+","-")</f>
        <v>-</v>
      </c>
      <c r="H27" s="382" t="str">
        <f>IF(ISERR(FIND(H$2,Niestac!$R32))=FALSE,"+","-")</f>
        <v>-</v>
      </c>
      <c r="I27" s="382" t="str">
        <f>IF(ISERR(FIND(I$2,Niestac!$R32))=FALSE,"+","-")</f>
        <v>-</v>
      </c>
      <c r="J27" s="382" t="str">
        <f>IF(ISERR(FIND(J$2,Niestac!$R32))=FALSE,"+","-")</f>
        <v>-</v>
      </c>
      <c r="K27" s="382" t="str">
        <f>IF(ISERR(FIND(K$2,Niestac!$R32))=FALSE,"+","-")</f>
        <v>-</v>
      </c>
      <c r="L27" s="382" t="str">
        <f>IF(ISERR(FIND(L$2,Niestac!$R32))=FALSE,"+","-")</f>
        <v>-</v>
      </c>
      <c r="M27" s="248">
        <f>Niestac!C32</f>
        <v>0</v>
      </c>
      <c r="N27" s="382" t="str">
        <f>IF(ISERR(FIND(N$2,Niestac!$S32))=FALSE,"+","-")</f>
        <v>-</v>
      </c>
      <c r="O27" s="382" t="str">
        <f>IF(ISERR(FIND(O$2,Niestac!$S32))=FALSE,"+","-")</f>
        <v>-</v>
      </c>
      <c r="P27" s="382" t="str">
        <f>IF(ISERR(FIND(P$2,Niestac!$S32))=FALSE,"+","-")</f>
        <v>-</v>
      </c>
      <c r="Q27" s="382" t="str">
        <f>IF(ISERR(FIND(Q$2,Niestac!$S32))=FALSE,"+","-")</f>
        <v>-</v>
      </c>
      <c r="R27" s="382" t="str">
        <f>IF(ISERR(FIND(R$2,Niestac!$S32))=FALSE,"+","-")</f>
        <v>-</v>
      </c>
      <c r="S27" s="382" t="str">
        <f>IF(ISERR(FIND(S$2,Niestac!$S32))=FALSE,"+","-")</f>
        <v>-</v>
      </c>
      <c r="T27" s="382" t="str">
        <f>IF(ISERR(FIND(T$2,Niestac!$S32))=FALSE,"+","-")</f>
        <v>-</v>
      </c>
      <c r="U27" s="382" t="str">
        <f>IF(ISERR(FIND(U$2,Niestac!$S32))=FALSE,"+","-")</f>
        <v>-</v>
      </c>
      <c r="V27" s="382" t="str">
        <f>IF(ISERR(FIND(V$2,Niestac!$S32))=FALSE,"+","-")</f>
        <v>-</v>
      </c>
      <c r="W27" s="382" t="str">
        <f>IF(ISERR(FIND(W$2,Niestac!$S32))=FALSE,"+","-")</f>
        <v>-</v>
      </c>
      <c r="X27" s="382" t="str">
        <f>IF(ISERR(FIND(X$2,Niestac!$S32))=FALSE,"+","-")</f>
        <v>-</v>
      </c>
      <c r="Y27" s="248">
        <f>Niestac!C32</f>
        <v>0</v>
      </c>
      <c r="Z27" s="382" t="str">
        <f>IF(ISERR(FIND(Z$2,Niestac!$S32))=FALSE,"+","-")</f>
        <v>-</v>
      </c>
      <c r="AA27" s="382" t="str">
        <f>IF(ISERR(FIND(AA$2,Niestac!$S32))=FALSE,"+","-")</f>
        <v>-</v>
      </c>
      <c r="AB27" s="382" t="str">
        <f>IF(ISERR(FIND(AB$2,Niestac!$S32))=FALSE,"+","-")</f>
        <v>-</v>
      </c>
      <c r="AC27" s="382" t="str">
        <f>IF(ISERR(FIND(AC$2,Niestac!$S32))=FALSE,"+","-")</f>
        <v>-</v>
      </c>
      <c r="AD27" s="382" t="str">
        <f>IF(ISERR(FIND(AD$2,Niestac!$S32))=FALSE,"+","-")</f>
        <v>-</v>
      </c>
      <c r="AE27" s="382" t="str">
        <f>IF(ISERR(FIND(AE$2,Niestac!$S32))=FALSE,"+","-")</f>
        <v>-</v>
      </c>
      <c r="AF27" s="382" t="str">
        <f>IF(ISERR(FIND(AF$2,Niestac!$S32))=FALSE,"+","-")</f>
        <v>-</v>
      </c>
      <c r="AG27" s="382" t="str">
        <f>IF(ISERR(FIND(AG$2,Niestac!$S32))=FALSE,"+","-")</f>
        <v>-</v>
      </c>
      <c r="AH27" s="382" t="str">
        <f>IF(ISERR(FIND(AH$2,Niestac!$T32))=FALSE,"+","-")</f>
        <v>-</v>
      </c>
      <c r="AI27" s="382" t="str">
        <f>IF(ISERR(FIND(AI$2,Niestac!$T32))=FALSE,"+","-")</f>
        <v>-</v>
      </c>
      <c r="AJ27" s="382" t="str">
        <f>IF(ISERR(FIND(AJ$2,Niestac!$T32))=FALSE,"+","-")</f>
        <v>-</v>
      </c>
      <c r="AK27" s="382" t="str">
        <f>IF(ISERR(FIND(AK$2,Niestac!$T32))=FALSE,"+","-")</f>
        <v>-</v>
      </c>
      <c r="AL27" s="382" t="str">
        <f>IF(ISERR(FIND(AL$2,Niestac!$T32))=FALSE,"+","-")</f>
        <v>-</v>
      </c>
    </row>
    <row r="28" spans="1:38" s="147" customFormat="1" ht="12.75" hidden="1" customHeight="1" x14ac:dyDescent="0.25">
      <c r="A28" s="248">
        <f>Niestac!C33</f>
        <v>0</v>
      </c>
      <c r="B28" s="382" t="str">
        <f>IF(ISERR(FIND(B$2,Niestac!$R33))=FALSE,"+","-")</f>
        <v>-</v>
      </c>
      <c r="C28" s="382" t="str">
        <f>IF(ISERR(FIND(C$2,Niestac!$R33))=FALSE,"+","-")</f>
        <v>-</v>
      </c>
      <c r="D28" s="382" t="str">
        <f>IF(ISERR(FIND(D$2,Niestac!$R33))=FALSE,"+","-")</f>
        <v>-</v>
      </c>
      <c r="E28" s="382" t="str">
        <f>IF(ISERR(FIND(E$2,Niestac!$R33))=FALSE,"+","-")</f>
        <v>-</v>
      </c>
      <c r="F28" s="382" t="str">
        <f>IF(ISERR(FIND(F$2,Niestac!$R33))=FALSE,"+","-")</f>
        <v>-</v>
      </c>
      <c r="G28" s="382" t="str">
        <f>IF(ISERR(FIND(G$2,Niestac!$R33))=FALSE,"+","-")</f>
        <v>-</v>
      </c>
      <c r="H28" s="382" t="str">
        <f>IF(ISERR(FIND(H$2,Niestac!$R33))=FALSE,"+","-")</f>
        <v>-</v>
      </c>
      <c r="I28" s="382" t="str">
        <f>IF(ISERR(FIND(I$2,Niestac!$R33))=FALSE,"+","-")</f>
        <v>-</v>
      </c>
      <c r="J28" s="382" t="str">
        <f>IF(ISERR(FIND(J$2,Niestac!$R33))=FALSE,"+","-")</f>
        <v>-</v>
      </c>
      <c r="K28" s="382" t="str">
        <f>IF(ISERR(FIND(K$2,Niestac!$R33))=FALSE,"+","-")</f>
        <v>-</v>
      </c>
      <c r="L28" s="382" t="str">
        <f>IF(ISERR(FIND(L$2,Niestac!$R33))=FALSE,"+","-")</f>
        <v>-</v>
      </c>
      <c r="M28" s="248">
        <f>Niestac!C33</f>
        <v>0</v>
      </c>
      <c r="N28" s="382" t="str">
        <f>IF(ISERR(FIND(N$2,Niestac!$S33))=FALSE,"+","-")</f>
        <v>-</v>
      </c>
      <c r="O28" s="382" t="str">
        <f>IF(ISERR(FIND(O$2,Niestac!$S33))=FALSE,"+","-")</f>
        <v>-</v>
      </c>
      <c r="P28" s="382" t="str">
        <f>IF(ISERR(FIND(P$2,Niestac!$S33))=FALSE,"+","-")</f>
        <v>-</v>
      </c>
      <c r="Q28" s="382" t="str">
        <f>IF(ISERR(FIND(Q$2,Niestac!$S33))=FALSE,"+","-")</f>
        <v>-</v>
      </c>
      <c r="R28" s="382" t="str">
        <f>IF(ISERR(FIND(R$2,Niestac!$S33))=FALSE,"+","-")</f>
        <v>-</v>
      </c>
      <c r="S28" s="382" t="str">
        <f>IF(ISERR(FIND(S$2,Niestac!$S33))=FALSE,"+","-")</f>
        <v>-</v>
      </c>
      <c r="T28" s="382" t="str">
        <f>IF(ISERR(FIND(T$2,Niestac!$S33))=FALSE,"+","-")</f>
        <v>-</v>
      </c>
      <c r="U28" s="382" t="str">
        <f>IF(ISERR(FIND(U$2,Niestac!$S33))=FALSE,"+","-")</f>
        <v>-</v>
      </c>
      <c r="V28" s="382" t="str">
        <f>IF(ISERR(FIND(V$2,Niestac!$S33))=FALSE,"+","-")</f>
        <v>-</v>
      </c>
      <c r="W28" s="382" t="str">
        <f>IF(ISERR(FIND(W$2,Niestac!$S33))=FALSE,"+","-")</f>
        <v>-</v>
      </c>
      <c r="X28" s="382" t="str">
        <f>IF(ISERR(FIND(X$2,Niestac!$S33))=FALSE,"+","-")</f>
        <v>-</v>
      </c>
      <c r="Y28" s="248">
        <f>Niestac!C33</f>
        <v>0</v>
      </c>
      <c r="Z28" s="382" t="str">
        <f>IF(ISERR(FIND(Z$2,Niestac!$S33))=FALSE,"+","-")</f>
        <v>-</v>
      </c>
      <c r="AA28" s="382" t="str">
        <f>IF(ISERR(FIND(AA$2,Niestac!$S33))=FALSE,"+","-")</f>
        <v>-</v>
      </c>
      <c r="AB28" s="382" t="str">
        <f>IF(ISERR(FIND(AB$2,Niestac!$S33))=FALSE,"+","-")</f>
        <v>-</v>
      </c>
      <c r="AC28" s="382" t="str">
        <f>IF(ISERR(FIND(AC$2,Niestac!$S33))=FALSE,"+","-")</f>
        <v>-</v>
      </c>
      <c r="AD28" s="382" t="str">
        <f>IF(ISERR(FIND(AD$2,Niestac!$S33))=FALSE,"+","-")</f>
        <v>-</v>
      </c>
      <c r="AE28" s="382" t="str">
        <f>IF(ISERR(FIND(AE$2,Niestac!$S33))=FALSE,"+","-")</f>
        <v>-</v>
      </c>
      <c r="AF28" s="382" t="str">
        <f>IF(ISERR(FIND(AF$2,Niestac!$S33))=FALSE,"+","-")</f>
        <v>-</v>
      </c>
      <c r="AG28" s="382" t="str">
        <f>IF(ISERR(FIND(AG$2,Niestac!$S33))=FALSE,"+","-")</f>
        <v>-</v>
      </c>
      <c r="AH28" s="382" t="str">
        <f>IF(ISERR(FIND(AH$2,Niestac!$T33))=FALSE,"+","-")</f>
        <v>-</v>
      </c>
      <c r="AI28" s="382" t="str">
        <f>IF(ISERR(FIND(AI$2,Niestac!$T33))=FALSE,"+","-")</f>
        <v>-</v>
      </c>
      <c r="AJ28" s="382" t="str">
        <f>IF(ISERR(FIND(AJ$2,Niestac!$T33))=FALSE,"+","-")</f>
        <v>-</v>
      </c>
      <c r="AK28" s="382" t="str">
        <f>IF(ISERR(FIND(AK$2,Niestac!$T33))=FALSE,"+","-")</f>
        <v>-</v>
      </c>
      <c r="AL28" s="382" t="str">
        <f>IF(ISERR(FIND(AL$2,Niestac!$T33))=FALSE,"+","-")</f>
        <v>-</v>
      </c>
    </row>
    <row r="29" spans="1:38" s="147" customFormat="1" x14ac:dyDescent="0.25">
      <c r="A29" s="282" t="str">
        <f>Niestac!C34</f>
        <v>Semestr 3:</v>
      </c>
      <c r="B29" s="382" t="str">
        <f>IF(ISERR(FIND(B$2,Niestac!$R34))=FALSE,"+","-")</f>
        <v>-</v>
      </c>
      <c r="C29" s="382" t="str">
        <f>IF(ISERR(FIND(C$2,Niestac!$R34))=FALSE,"+","-")</f>
        <v>-</v>
      </c>
      <c r="D29" s="382" t="str">
        <f>IF(ISERR(FIND(D$2,Niestac!$R34))=FALSE,"+","-")</f>
        <v>-</v>
      </c>
      <c r="E29" s="382" t="str">
        <f>IF(ISERR(FIND(E$2,Niestac!$R34))=FALSE,"+","-")</f>
        <v>-</v>
      </c>
      <c r="F29" s="382" t="str">
        <f>IF(ISERR(FIND(F$2,Niestac!$R34))=FALSE,"+","-")</f>
        <v>-</v>
      </c>
      <c r="G29" s="382" t="str">
        <f>IF(ISERR(FIND(G$2,Niestac!$R34))=FALSE,"+","-")</f>
        <v>-</v>
      </c>
      <c r="H29" s="382" t="str">
        <f>IF(ISERR(FIND(H$2,Niestac!$R34))=FALSE,"+","-")</f>
        <v>-</v>
      </c>
      <c r="I29" s="382" t="str">
        <f>IF(ISERR(FIND(I$2,Niestac!$R34))=FALSE,"+","-")</f>
        <v>-</v>
      </c>
      <c r="J29" s="382" t="str">
        <f>IF(ISERR(FIND(J$2,Niestac!$R34))=FALSE,"+","-")</f>
        <v>-</v>
      </c>
      <c r="K29" s="382" t="str">
        <f>IF(ISERR(FIND(K$2,Niestac!$R34))=FALSE,"+","-")</f>
        <v>-</v>
      </c>
      <c r="L29" s="382" t="str">
        <f>IF(ISERR(FIND(L$2,Niestac!$R34))=FALSE,"+","-")</f>
        <v>-</v>
      </c>
      <c r="M29" s="282" t="str">
        <f>Niestac!C34</f>
        <v>Semestr 3:</v>
      </c>
      <c r="N29" s="382" t="str">
        <f>IF(ISERR(FIND(N$2,Niestac!$S34))=FALSE,"+","-")</f>
        <v>-</v>
      </c>
      <c r="O29" s="382" t="str">
        <f>IF(ISERR(FIND(O$2,Niestac!$S34))=FALSE,"+","-")</f>
        <v>-</v>
      </c>
      <c r="P29" s="382" t="str">
        <f>IF(ISERR(FIND(P$2,Niestac!$S34))=FALSE,"+","-")</f>
        <v>-</v>
      </c>
      <c r="Q29" s="382" t="str">
        <f>IF(ISERR(FIND(Q$2,Niestac!$S34))=FALSE,"+","-")</f>
        <v>-</v>
      </c>
      <c r="R29" s="382" t="str">
        <f>IF(ISERR(FIND(R$2,Niestac!$S34))=FALSE,"+","-")</f>
        <v>-</v>
      </c>
      <c r="S29" s="382" t="str">
        <f>IF(ISERR(FIND(S$2,Niestac!$S34))=FALSE,"+","-")</f>
        <v>-</v>
      </c>
      <c r="T29" s="382" t="str">
        <f>IF(ISERR(FIND(T$2,Niestac!$S34))=FALSE,"+","-")</f>
        <v>-</v>
      </c>
      <c r="U29" s="382" t="str">
        <f>IF(ISERR(FIND(U$2,Niestac!$S34))=FALSE,"+","-")</f>
        <v>-</v>
      </c>
      <c r="V29" s="382" t="str">
        <f>IF(ISERR(FIND(V$2,Niestac!$S34))=FALSE,"+","-")</f>
        <v>-</v>
      </c>
      <c r="W29" s="382" t="str">
        <f>IF(ISERR(FIND(W$2,Niestac!$S34))=FALSE,"+","-")</f>
        <v>-</v>
      </c>
      <c r="X29" s="382" t="str">
        <f>IF(ISERR(FIND(X$2,Niestac!$S34))=FALSE,"+","-")</f>
        <v>-</v>
      </c>
      <c r="Y29" s="282" t="str">
        <f>Niestac!C34</f>
        <v>Semestr 3:</v>
      </c>
      <c r="Z29" s="382" t="str">
        <f>IF(ISERR(FIND(Z$2,Niestac!$S34))=FALSE,"+","-")</f>
        <v>-</v>
      </c>
      <c r="AA29" s="382" t="str">
        <f>IF(ISERR(FIND(AA$2,Niestac!$S34))=FALSE,"+","-")</f>
        <v>-</v>
      </c>
      <c r="AB29" s="382" t="str">
        <f>IF(ISERR(FIND(AB$2,Niestac!$S34))=FALSE,"+","-")</f>
        <v>-</v>
      </c>
      <c r="AC29" s="382" t="str">
        <f>IF(ISERR(FIND(AC$2,Niestac!$S34))=FALSE,"+","-")</f>
        <v>-</v>
      </c>
      <c r="AD29" s="382" t="str">
        <f>IF(ISERR(FIND(AD$2,Niestac!$S34))=FALSE,"+","-")</f>
        <v>-</v>
      </c>
      <c r="AE29" s="382" t="str">
        <f>IF(ISERR(FIND(AE$2,Niestac!$S34))=FALSE,"+","-")</f>
        <v>-</v>
      </c>
      <c r="AF29" s="382" t="str">
        <f>IF(ISERR(FIND(AF$2,Niestac!$S34))=FALSE,"+","-")</f>
        <v>-</v>
      </c>
      <c r="AG29" s="382" t="str">
        <f>IF(ISERR(FIND(AG$2,Niestac!$S34))=FALSE,"+","-")</f>
        <v>-</v>
      </c>
      <c r="AH29" s="382" t="str">
        <f>IF(ISERR(FIND(AH$2,Niestac!$T34))=FALSE,"+","-")</f>
        <v>-</v>
      </c>
      <c r="AI29" s="382" t="str">
        <f>IF(ISERR(FIND(AI$2,Niestac!$T34))=FALSE,"+","-")</f>
        <v>-</v>
      </c>
      <c r="AJ29" s="382" t="str">
        <f>IF(ISERR(FIND(AJ$2,Niestac!$T34))=FALSE,"+","-")</f>
        <v>-</v>
      </c>
      <c r="AK29" s="382" t="str">
        <f>IF(ISERR(FIND(AK$2,Niestac!$T34))=FALSE,"+","-")</f>
        <v>-</v>
      </c>
      <c r="AL29" s="382" t="str">
        <f>IF(ISERR(FIND(AL$2,Niestac!$T34))=FALSE,"+","-")</f>
        <v>-</v>
      </c>
    </row>
    <row r="30" spans="1:38" s="147" customFormat="1" x14ac:dyDescent="0.25">
      <c r="A30" s="248" t="str">
        <f>Niestac!C35</f>
        <v>Moduł kształcenia</v>
      </c>
      <c r="B30" s="382" t="str">
        <f>IF(ISERR(FIND(B$2,Niestac!$R35))=FALSE,"+","-")</f>
        <v>-</v>
      </c>
      <c r="C30" s="382" t="str">
        <f>IF(ISERR(FIND(C$2,Niestac!$R35))=FALSE,"+","-")</f>
        <v>-</v>
      </c>
      <c r="D30" s="382" t="str">
        <f>IF(ISERR(FIND(D$2,Niestac!$R35))=FALSE,"+","-")</f>
        <v>-</v>
      </c>
      <c r="E30" s="382" t="str">
        <f>IF(ISERR(FIND(E$2,Niestac!$R35))=FALSE,"+","-")</f>
        <v>-</v>
      </c>
      <c r="F30" s="382" t="str">
        <f>IF(ISERR(FIND(F$2,Niestac!$R35))=FALSE,"+","-")</f>
        <v>-</v>
      </c>
      <c r="G30" s="382" t="str">
        <f>IF(ISERR(FIND(G$2,Niestac!$R35))=FALSE,"+","-")</f>
        <v>-</v>
      </c>
      <c r="H30" s="382" t="str">
        <f>IF(ISERR(FIND(H$2,Niestac!$R35))=FALSE,"+","-")</f>
        <v>-</v>
      </c>
      <c r="I30" s="382" t="str">
        <f>IF(ISERR(FIND(I$2,Niestac!$R35))=FALSE,"+","-")</f>
        <v>-</v>
      </c>
      <c r="J30" s="382" t="str">
        <f>IF(ISERR(FIND(J$2,Niestac!$R35))=FALSE,"+","-")</f>
        <v>-</v>
      </c>
      <c r="K30" s="382" t="str">
        <f>IF(ISERR(FIND(K$2,Niestac!$R35))=FALSE,"+","-")</f>
        <v>-</v>
      </c>
      <c r="L30" s="382" t="str">
        <f>IF(ISERR(FIND(L$2,Niestac!$R35))=FALSE,"+","-")</f>
        <v>-</v>
      </c>
      <c r="M30" s="248" t="str">
        <f>Niestac!C35</f>
        <v>Moduł kształcenia</v>
      </c>
      <c r="N30" s="382" t="str">
        <f>IF(ISERR(FIND(N$2,Niestac!$S35))=FALSE,"+","-")</f>
        <v>-</v>
      </c>
      <c r="O30" s="382" t="str">
        <f>IF(ISERR(FIND(O$2,Niestac!$S35))=FALSE,"+","-")</f>
        <v>-</v>
      </c>
      <c r="P30" s="382" t="str">
        <f>IF(ISERR(FIND(P$2,Niestac!$S35))=FALSE,"+","-")</f>
        <v>-</v>
      </c>
      <c r="Q30" s="382" t="str">
        <f>IF(ISERR(FIND(Q$2,Niestac!$S35))=FALSE,"+","-")</f>
        <v>-</v>
      </c>
      <c r="R30" s="382" t="str">
        <f>IF(ISERR(FIND(R$2,Niestac!$S35))=FALSE,"+","-")</f>
        <v>-</v>
      </c>
      <c r="S30" s="382" t="str">
        <f>IF(ISERR(FIND(S$2,Niestac!$S35))=FALSE,"+","-")</f>
        <v>-</v>
      </c>
      <c r="T30" s="382" t="str">
        <f>IF(ISERR(FIND(T$2,Niestac!$S35))=FALSE,"+","-")</f>
        <v>-</v>
      </c>
      <c r="U30" s="382" t="str">
        <f>IF(ISERR(FIND(U$2,Niestac!$S35))=FALSE,"+","-")</f>
        <v>-</v>
      </c>
      <c r="V30" s="382" t="str">
        <f>IF(ISERR(FIND(V$2,Niestac!$S35))=FALSE,"+","-")</f>
        <v>-</v>
      </c>
      <c r="W30" s="382" t="str">
        <f>IF(ISERR(FIND(W$2,Niestac!$S35))=FALSE,"+","-")</f>
        <v>-</v>
      </c>
      <c r="X30" s="382" t="str">
        <f>IF(ISERR(FIND(X$2,Niestac!$S35))=FALSE,"+","-")</f>
        <v>-</v>
      </c>
      <c r="Y30" s="248" t="str">
        <f>Niestac!C35</f>
        <v>Moduł kształcenia</v>
      </c>
      <c r="Z30" s="382" t="str">
        <f>IF(ISERR(FIND(Z$2,Niestac!$S35))=FALSE,"+","-")</f>
        <v>-</v>
      </c>
      <c r="AA30" s="382" t="str">
        <f>IF(ISERR(FIND(AA$2,Niestac!$S35))=FALSE,"+","-")</f>
        <v>-</v>
      </c>
      <c r="AB30" s="382" t="str">
        <f>IF(ISERR(FIND(AB$2,Niestac!$S35))=FALSE,"+","-")</f>
        <v>-</v>
      </c>
      <c r="AC30" s="382" t="str">
        <f>IF(ISERR(FIND(AC$2,Niestac!$S35))=FALSE,"+","-")</f>
        <v>-</v>
      </c>
      <c r="AD30" s="382" t="str">
        <f>IF(ISERR(FIND(AD$2,Niestac!$S35))=FALSE,"+","-")</f>
        <v>-</v>
      </c>
      <c r="AE30" s="382" t="str">
        <f>IF(ISERR(FIND(AE$2,Niestac!$S35))=FALSE,"+","-")</f>
        <v>-</v>
      </c>
      <c r="AF30" s="382" t="str">
        <f>IF(ISERR(FIND(AF$2,Niestac!$S35))=FALSE,"+","-")</f>
        <v>-</v>
      </c>
      <c r="AG30" s="382" t="str">
        <f>IF(ISERR(FIND(AG$2,Niestac!$S35))=FALSE,"+","-")</f>
        <v>-</v>
      </c>
      <c r="AH30" s="382" t="str">
        <f>IF(ISERR(FIND(AH$2,Niestac!$T35))=FALSE,"+","-")</f>
        <v>-</v>
      </c>
      <c r="AI30" s="382" t="str">
        <f>IF(ISERR(FIND(AI$2,Niestac!$T35))=FALSE,"+","-")</f>
        <v>-</v>
      </c>
      <c r="AJ30" s="382" t="str">
        <f>IF(ISERR(FIND(AJ$2,Niestac!$T35))=FALSE,"+","-")</f>
        <v>-</v>
      </c>
      <c r="AK30" s="382" t="str">
        <f>IF(ISERR(FIND(AK$2,Niestac!$T35))=FALSE,"+","-")</f>
        <v>-</v>
      </c>
      <c r="AL30" s="382" t="str">
        <f>IF(ISERR(FIND(AL$2,Niestac!$T35))=FALSE,"+","-")</f>
        <v>-</v>
      </c>
    </row>
    <row r="31" spans="1:38" s="147" customFormat="1" x14ac:dyDescent="0.25">
      <c r="A31" s="248" t="str">
        <f>Niestac!C36</f>
        <v>Podstawy techniki cyfrowej</v>
      </c>
      <c r="B31" s="382" t="str">
        <f>IF(ISERR(FIND(B$2,Niestac!$R36))=FALSE,"+","-")</f>
        <v>-</v>
      </c>
      <c r="C31" s="382" t="str">
        <f>IF(ISERR(FIND(C$2,Niestac!$R36))=FALSE,"+","-")</f>
        <v>-</v>
      </c>
      <c r="D31" s="382" t="str">
        <f>IF(ISERR(FIND(D$2,Niestac!$R36))=FALSE,"+","-")</f>
        <v>+</v>
      </c>
      <c r="E31" s="382" t="str">
        <f>IF(ISERR(FIND(E$2,Niestac!$R36))=FALSE,"+","-")</f>
        <v>+</v>
      </c>
      <c r="F31" s="382" t="str">
        <f>IF(ISERR(FIND(F$2,Niestac!$R36))=FALSE,"+","-")</f>
        <v>-</v>
      </c>
      <c r="G31" s="382" t="str">
        <f>IF(ISERR(FIND(G$2,Niestac!$R36))=FALSE,"+","-")</f>
        <v>-</v>
      </c>
      <c r="H31" s="382" t="str">
        <f>IF(ISERR(FIND(H$2,Niestac!$R36))=FALSE,"+","-")</f>
        <v>+</v>
      </c>
      <c r="I31" s="382" t="str">
        <f>IF(ISERR(FIND(I$2,Niestac!$R36))=FALSE,"+","-")</f>
        <v>-</v>
      </c>
      <c r="J31" s="382" t="str">
        <f>IF(ISERR(FIND(J$2,Niestac!$R36))=FALSE,"+","-")</f>
        <v>-</v>
      </c>
      <c r="K31" s="382" t="str">
        <f>IF(ISERR(FIND(K$2,Niestac!$R36))=FALSE,"+","-")</f>
        <v>-</v>
      </c>
      <c r="L31" s="382" t="str">
        <f>IF(ISERR(FIND(L$2,Niestac!$R36))=FALSE,"+","-")</f>
        <v>-</v>
      </c>
      <c r="M31" s="248" t="str">
        <f>Niestac!C36</f>
        <v>Podstawy techniki cyfrowej</v>
      </c>
      <c r="N31" s="382" t="str">
        <f>IF(ISERR(FIND(N$2,Niestac!$S36))=FALSE,"+","-")</f>
        <v>-</v>
      </c>
      <c r="O31" s="382" t="str">
        <f>IF(ISERR(FIND(O$2,Niestac!$S36))=FALSE,"+","-")</f>
        <v>-</v>
      </c>
      <c r="P31" s="382" t="str">
        <f>IF(ISERR(FIND(P$2,Niestac!$S36))=FALSE,"+","-")</f>
        <v>+</v>
      </c>
      <c r="Q31" s="382" t="str">
        <f>IF(ISERR(FIND(Q$2,Niestac!$S36))=FALSE,"+","-")</f>
        <v>+</v>
      </c>
      <c r="R31" s="382" t="str">
        <f>IF(ISERR(FIND(R$2,Niestac!$S36))=FALSE,"+","-")</f>
        <v>-</v>
      </c>
      <c r="S31" s="382" t="str">
        <f>IF(ISERR(FIND(S$2,Niestac!$S36))=FALSE,"+","-")</f>
        <v>-</v>
      </c>
      <c r="T31" s="382" t="str">
        <f>IF(ISERR(FIND(T$2,Niestac!$S36))=FALSE,"+","-")</f>
        <v>-</v>
      </c>
      <c r="U31" s="382" t="str">
        <f>IF(ISERR(FIND(U$2,Niestac!$S36))=FALSE,"+","-")</f>
        <v>-</v>
      </c>
      <c r="V31" s="382" t="str">
        <f>IF(ISERR(FIND(V$2,Niestac!$S36))=FALSE,"+","-")</f>
        <v>-</v>
      </c>
      <c r="W31" s="382" t="str">
        <f>IF(ISERR(FIND(W$2,Niestac!$S36))=FALSE,"+","-")</f>
        <v>-</v>
      </c>
      <c r="X31" s="382" t="str">
        <f>IF(ISERR(FIND(X$2,Niestac!$S36))=FALSE,"+","-")</f>
        <v>-</v>
      </c>
      <c r="Y31" s="248" t="str">
        <f>Niestac!C36</f>
        <v>Podstawy techniki cyfrowej</v>
      </c>
      <c r="Z31" s="382" t="str">
        <f>IF(ISERR(FIND(Z$2,Niestac!$S36))=FALSE,"+","-")</f>
        <v>-</v>
      </c>
      <c r="AA31" s="382" t="str">
        <f>IF(ISERR(FIND(AA$2,Niestac!$S36))=FALSE,"+","-")</f>
        <v>+</v>
      </c>
      <c r="AB31" s="382" t="str">
        <f>IF(ISERR(FIND(AB$2,Niestac!$S36))=FALSE,"+","-")</f>
        <v>-</v>
      </c>
      <c r="AC31" s="382" t="str">
        <f>IF(ISERR(FIND(AC$2,Niestac!$S36))=FALSE,"+","-")</f>
        <v>-</v>
      </c>
      <c r="AD31" s="382" t="str">
        <f>IF(ISERR(FIND(AD$2,Niestac!$S36))=FALSE,"+","-")</f>
        <v>-</v>
      </c>
      <c r="AE31" s="382" t="str">
        <f>IF(ISERR(FIND(AE$2,Niestac!$S36))=FALSE,"+","-")</f>
        <v>-</v>
      </c>
      <c r="AF31" s="382" t="str">
        <f>IF(ISERR(FIND(AF$2,Niestac!$S36))=FALSE,"+","-")</f>
        <v>-</v>
      </c>
      <c r="AG31" s="382" t="str">
        <f>IF(ISERR(FIND(AG$2,Niestac!$S36))=FALSE,"+","-")</f>
        <v>-</v>
      </c>
      <c r="AH31" s="382" t="str">
        <f>IF(ISERR(FIND(AH$2,Niestac!$T36))=FALSE,"+","-")</f>
        <v>+</v>
      </c>
      <c r="AI31" s="382" t="str">
        <f>IF(ISERR(FIND(AI$2,Niestac!$T36))=FALSE,"+","-")</f>
        <v>+</v>
      </c>
      <c r="AJ31" s="382" t="str">
        <f>IF(ISERR(FIND(AJ$2,Niestac!$T36))=FALSE,"+","-")</f>
        <v>-</v>
      </c>
      <c r="AK31" s="382" t="str">
        <f>IF(ISERR(FIND(AK$2,Niestac!$T36))=FALSE,"+","-")</f>
        <v>-</v>
      </c>
      <c r="AL31" s="382" t="str">
        <f>IF(ISERR(FIND(AL$2,Niestac!$T36))=FALSE,"+","-")</f>
        <v>-</v>
      </c>
    </row>
    <row r="32" spans="1:38" s="147" customFormat="1" ht="27" customHeight="1" x14ac:dyDescent="0.25">
      <c r="A32" s="248" t="str">
        <f>Niestac!C37</f>
        <v>Programowanie niskopoziomowe / Low-level programming in C</v>
      </c>
      <c r="B32" s="382" t="str">
        <f>IF(ISERR(FIND(B$2,Niestac!$R37))=FALSE,"+","-")</f>
        <v>-</v>
      </c>
      <c r="C32" s="382" t="str">
        <f>IF(ISERR(FIND(C$2,Niestac!$R37))=FALSE,"+","-")</f>
        <v>-</v>
      </c>
      <c r="D32" s="382" t="str">
        <f>IF(ISERR(FIND(D$2,Niestac!$R37))=FALSE,"+","-")</f>
        <v>-</v>
      </c>
      <c r="E32" s="382" t="str">
        <f>IF(ISERR(FIND(E$2,Niestac!$R37))=FALSE,"+","-")</f>
        <v>+</v>
      </c>
      <c r="F32" s="382" t="str">
        <f>IF(ISERR(FIND(F$2,Niestac!$R37))=FALSE,"+","-")</f>
        <v>-</v>
      </c>
      <c r="G32" s="382" t="str">
        <f>IF(ISERR(FIND(G$2,Niestac!$R37))=FALSE,"+","-")</f>
        <v>+</v>
      </c>
      <c r="H32" s="382" t="str">
        <f>IF(ISERR(FIND(H$2,Niestac!$R37))=FALSE,"+","-")</f>
        <v>+</v>
      </c>
      <c r="I32" s="382" t="str">
        <f>IF(ISERR(FIND(I$2,Niestac!$R37))=FALSE,"+","-")</f>
        <v>-</v>
      </c>
      <c r="J32" s="382" t="str">
        <f>IF(ISERR(FIND(J$2,Niestac!$R37))=FALSE,"+","-")</f>
        <v>-</v>
      </c>
      <c r="K32" s="382" t="str">
        <f>IF(ISERR(FIND(K$2,Niestac!$R37))=FALSE,"+","-")</f>
        <v>-</v>
      </c>
      <c r="L32" s="382" t="str">
        <f>IF(ISERR(FIND(L$2,Niestac!$R37))=FALSE,"+","-")</f>
        <v>-</v>
      </c>
      <c r="M32" s="248" t="str">
        <f>Niestac!C37</f>
        <v>Programowanie niskopoziomowe / Low-level programming in C</v>
      </c>
      <c r="N32" s="382" t="str">
        <f>IF(ISERR(FIND(N$2,Niestac!$S37))=FALSE,"+","-")</f>
        <v>-</v>
      </c>
      <c r="O32" s="382" t="str">
        <f>IF(ISERR(FIND(O$2,Niestac!$S37))=FALSE,"+","-")</f>
        <v>-</v>
      </c>
      <c r="P32" s="382" t="str">
        <f>IF(ISERR(FIND(P$2,Niestac!$S37))=FALSE,"+","-")</f>
        <v>-</v>
      </c>
      <c r="Q32" s="382" t="str">
        <f>IF(ISERR(FIND(Q$2,Niestac!$S37))=FALSE,"+","-")</f>
        <v>-</v>
      </c>
      <c r="R32" s="382" t="str">
        <f>IF(ISERR(FIND(R$2,Niestac!$S37))=FALSE,"+","-")</f>
        <v>-</v>
      </c>
      <c r="S32" s="382" t="str">
        <f>IF(ISERR(FIND(S$2,Niestac!$S37))=FALSE,"+","-")</f>
        <v>-</v>
      </c>
      <c r="T32" s="382" t="str">
        <f>IF(ISERR(FIND(T$2,Niestac!$S37))=FALSE,"+","-")</f>
        <v>-</v>
      </c>
      <c r="U32" s="382" t="str">
        <f>IF(ISERR(FIND(U$2,Niestac!$S37))=FALSE,"+","-")</f>
        <v>-</v>
      </c>
      <c r="V32" s="382" t="str">
        <f>IF(ISERR(FIND(V$2,Niestac!$S37))=FALSE,"+","-")</f>
        <v>-</v>
      </c>
      <c r="W32" s="382" t="str">
        <f>IF(ISERR(FIND(W$2,Niestac!$S37))=FALSE,"+","-")</f>
        <v>+</v>
      </c>
      <c r="X32" s="382" t="str">
        <f>IF(ISERR(FIND(X$2,Niestac!$S37))=FALSE,"+","-")</f>
        <v>+</v>
      </c>
      <c r="Y32" s="248" t="str">
        <f>Niestac!C37</f>
        <v>Programowanie niskopoziomowe / Low-level programming in C</v>
      </c>
      <c r="Z32" s="382" t="str">
        <f>IF(ISERR(FIND(Z$2,Niestac!$S37))=FALSE,"+","-")</f>
        <v>-</v>
      </c>
      <c r="AA32" s="382" t="str">
        <f>IF(ISERR(FIND(AA$2,Niestac!$S37))=FALSE,"+","-")</f>
        <v>-</v>
      </c>
      <c r="AB32" s="382" t="str">
        <f>IF(ISERR(FIND(AB$2,Niestac!$S37))=FALSE,"+","-")</f>
        <v>-</v>
      </c>
      <c r="AC32" s="382" t="str">
        <f>IF(ISERR(FIND(AC$2,Niestac!$S37))=FALSE,"+","-")</f>
        <v>-</v>
      </c>
      <c r="AD32" s="382" t="str">
        <f>IF(ISERR(FIND(AD$2,Niestac!$S37))=FALSE,"+","-")</f>
        <v>-</v>
      </c>
      <c r="AE32" s="382" t="str">
        <f>IF(ISERR(FIND(AE$2,Niestac!$S37))=FALSE,"+","-")</f>
        <v>-</v>
      </c>
      <c r="AF32" s="382" t="str">
        <f>IF(ISERR(FIND(AF$2,Niestac!$S37))=FALSE,"+","-")</f>
        <v>-</v>
      </c>
      <c r="AG32" s="382" t="str">
        <f>IF(ISERR(FIND(AG$2,Niestac!$S37))=FALSE,"+","-")</f>
        <v>-</v>
      </c>
      <c r="AH32" s="382" t="str">
        <f>IF(ISERR(FIND(AH$2,Niestac!$T37))=FALSE,"+","-")</f>
        <v>+</v>
      </c>
      <c r="AI32" s="382" t="str">
        <f>IF(ISERR(FIND(AI$2,Niestac!$T37))=FALSE,"+","-")</f>
        <v>+</v>
      </c>
      <c r="AJ32" s="382" t="str">
        <f>IF(ISERR(FIND(AJ$2,Niestac!$T37))=FALSE,"+","-")</f>
        <v>-</v>
      </c>
      <c r="AK32" s="382" t="str">
        <f>IF(ISERR(FIND(AK$2,Niestac!$T37))=FALSE,"+","-")</f>
        <v>-</v>
      </c>
      <c r="AL32" s="382" t="str">
        <f>IF(ISERR(FIND(AL$2,Niestac!$T37))=FALSE,"+","-")</f>
        <v>-</v>
      </c>
    </row>
    <row r="33" spans="1:38" s="147" customFormat="1" x14ac:dyDescent="0.25">
      <c r="A33" s="248" t="str">
        <f>Niestac!C38</f>
        <v>Programowanie systemowe i współbieżne</v>
      </c>
      <c r="B33" s="382" t="str">
        <f>IF(ISERR(FIND(B$2,Niestac!$R38))=FALSE,"+","-")</f>
        <v>-</v>
      </c>
      <c r="C33" s="382" t="str">
        <f>IF(ISERR(FIND(C$2,Niestac!$R38))=FALSE,"+","-")</f>
        <v>-</v>
      </c>
      <c r="D33" s="382" t="str">
        <f>IF(ISERR(FIND(D$2,Niestac!$R38))=FALSE,"+","-")</f>
        <v>-</v>
      </c>
      <c r="E33" s="382" t="str">
        <f>IF(ISERR(FIND(E$2,Niestac!$R38))=FALSE,"+","-")</f>
        <v>+</v>
      </c>
      <c r="F33" s="382" t="str">
        <f>IF(ISERR(FIND(F$2,Niestac!$R38))=FALSE,"+","-")</f>
        <v>-</v>
      </c>
      <c r="G33" s="382" t="str">
        <f>IF(ISERR(FIND(G$2,Niestac!$R38))=FALSE,"+","-")</f>
        <v>+</v>
      </c>
      <c r="H33" s="382" t="str">
        <f>IF(ISERR(FIND(H$2,Niestac!$R38))=FALSE,"+","-")</f>
        <v>+</v>
      </c>
      <c r="I33" s="382" t="str">
        <f>IF(ISERR(FIND(I$2,Niestac!$R38))=FALSE,"+","-")</f>
        <v>-</v>
      </c>
      <c r="J33" s="382" t="str">
        <f>IF(ISERR(FIND(J$2,Niestac!$R38))=FALSE,"+","-")</f>
        <v>-</v>
      </c>
      <c r="K33" s="382" t="str">
        <f>IF(ISERR(FIND(K$2,Niestac!$R38))=FALSE,"+","-")</f>
        <v>-</v>
      </c>
      <c r="L33" s="382" t="str">
        <f>IF(ISERR(FIND(L$2,Niestac!$R38))=FALSE,"+","-")</f>
        <v>-</v>
      </c>
      <c r="M33" s="248" t="str">
        <f>Niestac!C38</f>
        <v>Programowanie systemowe i współbieżne</v>
      </c>
      <c r="N33" s="382" t="str">
        <f>IF(ISERR(FIND(N$2,Niestac!$S38))=FALSE,"+","-")</f>
        <v>-</v>
      </c>
      <c r="O33" s="382" t="str">
        <f>IF(ISERR(FIND(O$2,Niestac!$S38))=FALSE,"+","-")</f>
        <v>-</v>
      </c>
      <c r="P33" s="382" t="str">
        <f>IF(ISERR(FIND(P$2,Niestac!$S38))=FALSE,"+","-")</f>
        <v>-</v>
      </c>
      <c r="Q33" s="382" t="str">
        <f>IF(ISERR(FIND(Q$2,Niestac!$S38))=FALSE,"+","-")</f>
        <v>+</v>
      </c>
      <c r="R33" s="382" t="str">
        <f>IF(ISERR(FIND(R$2,Niestac!$S38))=FALSE,"+","-")</f>
        <v>-</v>
      </c>
      <c r="S33" s="382" t="str">
        <f>IF(ISERR(FIND(S$2,Niestac!$S38))=FALSE,"+","-")</f>
        <v>-</v>
      </c>
      <c r="T33" s="382" t="str">
        <f>IF(ISERR(FIND(T$2,Niestac!$S38))=FALSE,"+","-")</f>
        <v>-</v>
      </c>
      <c r="U33" s="382" t="str">
        <f>IF(ISERR(FIND(U$2,Niestac!$S38))=FALSE,"+","-")</f>
        <v>+</v>
      </c>
      <c r="V33" s="382" t="str">
        <f>IF(ISERR(FIND(V$2,Niestac!$S38))=FALSE,"+","-")</f>
        <v>-</v>
      </c>
      <c r="W33" s="382" t="str">
        <f>IF(ISERR(FIND(W$2,Niestac!$S38))=FALSE,"+","-")</f>
        <v>+</v>
      </c>
      <c r="X33" s="382" t="str">
        <f>IF(ISERR(FIND(X$2,Niestac!$S38))=FALSE,"+","-")</f>
        <v>+</v>
      </c>
      <c r="Y33" s="248" t="str">
        <f>Niestac!C38</f>
        <v>Programowanie systemowe i współbieżne</v>
      </c>
      <c r="Z33" s="382" t="str">
        <f>IF(ISERR(FIND(Z$2,Niestac!$S38))=FALSE,"+","-")</f>
        <v>-</v>
      </c>
      <c r="AA33" s="382" t="str">
        <f>IF(ISERR(FIND(AA$2,Niestac!$S38))=FALSE,"+","-")</f>
        <v>-</v>
      </c>
      <c r="AB33" s="382" t="str">
        <f>IF(ISERR(FIND(AB$2,Niestac!$S38))=FALSE,"+","-")</f>
        <v>-</v>
      </c>
      <c r="AC33" s="382" t="str">
        <f>IF(ISERR(FIND(AC$2,Niestac!$S38))=FALSE,"+","-")</f>
        <v>-</v>
      </c>
      <c r="AD33" s="382" t="str">
        <f>IF(ISERR(FIND(AD$2,Niestac!$S38))=FALSE,"+","-")</f>
        <v>-</v>
      </c>
      <c r="AE33" s="382" t="str">
        <f>IF(ISERR(FIND(AE$2,Niestac!$S38))=FALSE,"+","-")</f>
        <v>-</v>
      </c>
      <c r="AF33" s="382" t="str">
        <f>IF(ISERR(FIND(AF$2,Niestac!$S38))=FALSE,"+","-")</f>
        <v>-</v>
      </c>
      <c r="AG33" s="382" t="str">
        <f>IF(ISERR(FIND(AG$2,Niestac!$S38))=FALSE,"+","-")</f>
        <v>-</v>
      </c>
      <c r="AH33" s="382" t="str">
        <f>IF(ISERR(FIND(AH$2,Niestac!$T38))=FALSE,"+","-")</f>
        <v>+</v>
      </c>
      <c r="AI33" s="382" t="str">
        <f>IF(ISERR(FIND(AI$2,Niestac!$T38))=FALSE,"+","-")</f>
        <v>+</v>
      </c>
      <c r="AJ33" s="382" t="str">
        <f>IF(ISERR(FIND(AJ$2,Niestac!$T38))=FALSE,"+","-")</f>
        <v>-</v>
      </c>
      <c r="AK33" s="382" t="str">
        <f>IF(ISERR(FIND(AK$2,Niestac!$T38))=FALSE,"+","-")</f>
        <v>-</v>
      </c>
      <c r="AL33" s="382" t="str">
        <f>IF(ISERR(FIND(AL$2,Niestac!$T38))=FALSE,"+","-")</f>
        <v>-</v>
      </c>
    </row>
    <row r="34" spans="1:38" s="147" customFormat="1" x14ac:dyDescent="0.25">
      <c r="A34" s="248" t="str">
        <f>Niestac!C39</f>
        <v>Programowanie obiektowe</v>
      </c>
      <c r="B34" s="382" t="str">
        <f>IF(ISERR(FIND(B$2,Niestac!$R39))=FALSE,"+","-")</f>
        <v>-</v>
      </c>
      <c r="C34" s="382" t="str">
        <f>IF(ISERR(FIND(C$2,Niestac!$R39))=FALSE,"+","-")</f>
        <v>-</v>
      </c>
      <c r="D34" s="382" t="str">
        <f>IF(ISERR(FIND(D$2,Niestac!$R39))=FALSE,"+","-")</f>
        <v>-</v>
      </c>
      <c r="E34" s="382" t="str">
        <f>IF(ISERR(FIND(E$2,Niestac!$R39))=FALSE,"+","-")</f>
        <v>+</v>
      </c>
      <c r="F34" s="382" t="str">
        <f>IF(ISERR(FIND(F$2,Niestac!$R39))=FALSE,"+","-")</f>
        <v>-</v>
      </c>
      <c r="G34" s="382" t="str">
        <f>IF(ISERR(FIND(G$2,Niestac!$R39))=FALSE,"+","-")</f>
        <v>+</v>
      </c>
      <c r="H34" s="382" t="str">
        <f>IF(ISERR(FIND(H$2,Niestac!$R39))=FALSE,"+","-")</f>
        <v>+</v>
      </c>
      <c r="I34" s="382" t="str">
        <f>IF(ISERR(FIND(I$2,Niestac!$R39))=FALSE,"+","-")</f>
        <v>-</v>
      </c>
      <c r="J34" s="382" t="str">
        <f>IF(ISERR(FIND(J$2,Niestac!$R39))=FALSE,"+","-")</f>
        <v>-</v>
      </c>
      <c r="K34" s="382" t="str">
        <f>IF(ISERR(FIND(K$2,Niestac!$R39))=FALSE,"+","-")</f>
        <v>-</v>
      </c>
      <c r="L34" s="382" t="str">
        <f>IF(ISERR(FIND(L$2,Niestac!$R39))=FALSE,"+","-")</f>
        <v>-</v>
      </c>
      <c r="M34" s="248" t="str">
        <f>Niestac!C39</f>
        <v>Programowanie obiektowe</v>
      </c>
      <c r="N34" s="382" t="str">
        <f>IF(ISERR(FIND(N$2,Niestac!$S39))=FALSE,"+","-")</f>
        <v>-</v>
      </c>
      <c r="O34" s="382" t="str">
        <f>IF(ISERR(FIND(O$2,Niestac!$S39))=FALSE,"+","-")</f>
        <v>-</v>
      </c>
      <c r="P34" s="382" t="str">
        <f>IF(ISERR(FIND(P$2,Niestac!$S39))=FALSE,"+","-")</f>
        <v>-</v>
      </c>
      <c r="Q34" s="382" t="str">
        <f>IF(ISERR(FIND(Q$2,Niestac!$S39))=FALSE,"+","-")</f>
        <v>-</v>
      </c>
      <c r="R34" s="382" t="str">
        <f>IF(ISERR(FIND(R$2,Niestac!$S39))=FALSE,"+","-")</f>
        <v>-</v>
      </c>
      <c r="S34" s="382" t="str">
        <f>IF(ISERR(FIND(S$2,Niestac!$S39))=FALSE,"+","-")</f>
        <v>-</v>
      </c>
      <c r="T34" s="382" t="str">
        <f>IF(ISERR(FIND(T$2,Niestac!$S39))=FALSE,"+","-")</f>
        <v>-</v>
      </c>
      <c r="U34" s="382" t="str">
        <f>IF(ISERR(FIND(U$2,Niestac!$S39))=FALSE,"+","-")</f>
        <v>-</v>
      </c>
      <c r="V34" s="382" t="str">
        <f>IF(ISERR(FIND(V$2,Niestac!$S39))=FALSE,"+","-")</f>
        <v>+</v>
      </c>
      <c r="W34" s="382" t="str">
        <f>IF(ISERR(FIND(W$2,Niestac!$S39))=FALSE,"+","-")</f>
        <v>+</v>
      </c>
      <c r="X34" s="382" t="str">
        <f>IF(ISERR(FIND(X$2,Niestac!$S39))=FALSE,"+","-")</f>
        <v>+</v>
      </c>
      <c r="Y34" s="248" t="str">
        <f>Niestac!C39</f>
        <v>Programowanie obiektowe</v>
      </c>
      <c r="Z34" s="382" t="str">
        <f>IF(ISERR(FIND(Z$2,Niestac!$S39))=FALSE,"+","-")</f>
        <v>-</v>
      </c>
      <c r="AA34" s="382" t="str">
        <f>IF(ISERR(FIND(AA$2,Niestac!$S39))=FALSE,"+","-")</f>
        <v>-</v>
      </c>
      <c r="AB34" s="382" t="str">
        <f>IF(ISERR(FIND(AB$2,Niestac!$S39))=FALSE,"+","-")</f>
        <v>-</v>
      </c>
      <c r="AC34" s="382" t="str">
        <f>IF(ISERR(FIND(AC$2,Niestac!$S39))=FALSE,"+","-")</f>
        <v>-</v>
      </c>
      <c r="AD34" s="382" t="str">
        <f>IF(ISERR(FIND(AD$2,Niestac!$S39))=FALSE,"+","-")</f>
        <v>-</v>
      </c>
      <c r="AE34" s="382" t="str">
        <f>IF(ISERR(FIND(AE$2,Niestac!$S39))=FALSE,"+","-")</f>
        <v>-</v>
      </c>
      <c r="AF34" s="382" t="str">
        <f>IF(ISERR(FIND(AF$2,Niestac!$S39))=FALSE,"+","-")</f>
        <v>+</v>
      </c>
      <c r="AG34" s="382" t="str">
        <f>IF(ISERR(FIND(AG$2,Niestac!$S39))=FALSE,"+","-")</f>
        <v>-</v>
      </c>
      <c r="AH34" s="382" t="str">
        <f>IF(ISERR(FIND(AH$2,Niestac!$T39))=FALSE,"+","-")</f>
        <v>+</v>
      </c>
      <c r="AI34" s="382" t="str">
        <f>IF(ISERR(FIND(AI$2,Niestac!$T39))=FALSE,"+","-")</f>
        <v>+</v>
      </c>
      <c r="AJ34" s="382" t="str">
        <f>IF(ISERR(FIND(AJ$2,Niestac!$T39))=FALSE,"+","-")</f>
        <v>-</v>
      </c>
      <c r="AK34" s="382" t="str">
        <f>IF(ISERR(FIND(AK$2,Niestac!$T39))=FALSE,"+","-")</f>
        <v>-</v>
      </c>
      <c r="AL34" s="382" t="str">
        <f>IF(ISERR(FIND(AL$2,Niestac!$T39))=FALSE,"+","-")</f>
        <v>-</v>
      </c>
    </row>
    <row r="35" spans="1:38" s="147" customFormat="1" x14ac:dyDescent="0.25">
      <c r="A35" s="248" t="str">
        <f>Niestac!C40</f>
        <v>Podstawy automatyki</v>
      </c>
      <c r="B35" s="382" t="str">
        <f>IF(ISERR(FIND(B$2,Niestac!$R40))=FALSE,"+","-")</f>
        <v>-</v>
      </c>
      <c r="C35" s="382" t="str">
        <f>IF(ISERR(FIND(C$2,Niestac!$R40))=FALSE,"+","-")</f>
        <v>-</v>
      </c>
      <c r="D35" s="382" t="str">
        <f>IF(ISERR(FIND(D$2,Niestac!$R40))=FALSE,"+","-")</f>
        <v>-</v>
      </c>
      <c r="E35" s="382" t="str">
        <f>IF(ISERR(FIND(E$2,Niestac!$R40))=FALSE,"+","-")</f>
        <v>-</v>
      </c>
      <c r="F35" s="382" t="str">
        <f>IF(ISERR(FIND(F$2,Niestac!$R40))=FALSE,"+","-")</f>
        <v>+</v>
      </c>
      <c r="G35" s="382" t="str">
        <f>IF(ISERR(FIND(G$2,Niestac!$R40))=FALSE,"+","-")</f>
        <v>+</v>
      </c>
      <c r="H35" s="382" t="str">
        <f>IF(ISERR(FIND(H$2,Niestac!$R40))=FALSE,"+","-")</f>
        <v>-</v>
      </c>
      <c r="I35" s="382" t="str">
        <f>IF(ISERR(FIND(I$2,Niestac!$R40))=FALSE,"+","-")</f>
        <v>-</v>
      </c>
      <c r="J35" s="382" t="str">
        <f>IF(ISERR(FIND(J$2,Niestac!$R40))=FALSE,"+","-")</f>
        <v>-</v>
      </c>
      <c r="K35" s="382" t="str">
        <f>IF(ISERR(FIND(K$2,Niestac!$R40))=FALSE,"+","-")</f>
        <v>-</v>
      </c>
      <c r="L35" s="382" t="str">
        <f>IF(ISERR(FIND(L$2,Niestac!$R40))=FALSE,"+","-")</f>
        <v>-</v>
      </c>
      <c r="M35" s="248" t="str">
        <f>Niestac!C40</f>
        <v>Podstawy automatyki</v>
      </c>
      <c r="N35" s="382" t="str">
        <f>IF(ISERR(FIND(N$2,Niestac!$S40))=FALSE,"+","-")</f>
        <v>-</v>
      </c>
      <c r="O35" s="382" t="str">
        <f>IF(ISERR(FIND(O$2,Niestac!$S40))=FALSE,"+","-")</f>
        <v>-</v>
      </c>
      <c r="P35" s="382" t="str">
        <f>IF(ISERR(FIND(P$2,Niestac!$S40))=FALSE,"+","-")</f>
        <v>+</v>
      </c>
      <c r="Q35" s="382" t="str">
        <f>IF(ISERR(FIND(Q$2,Niestac!$S40))=FALSE,"+","-")</f>
        <v>+</v>
      </c>
      <c r="R35" s="382" t="str">
        <f>IF(ISERR(FIND(R$2,Niestac!$S40))=FALSE,"+","-")</f>
        <v>-</v>
      </c>
      <c r="S35" s="382" t="str">
        <f>IF(ISERR(FIND(S$2,Niestac!$S40))=FALSE,"+","-")</f>
        <v>-</v>
      </c>
      <c r="T35" s="382" t="str">
        <f>IF(ISERR(FIND(T$2,Niestac!$S40))=FALSE,"+","-")</f>
        <v>-</v>
      </c>
      <c r="U35" s="382" t="str">
        <f>IF(ISERR(FIND(U$2,Niestac!$S40))=FALSE,"+","-")</f>
        <v>-</v>
      </c>
      <c r="V35" s="382" t="str">
        <f>IF(ISERR(FIND(V$2,Niestac!$S40))=FALSE,"+","-")</f>
        <v>-</v>
      </c>
      <c r="W35" s="382" t="str">
        <f>IF(ISERR(FIND(W$2,Niestac!$S40))=FALSE,"+","-")</f>
        <v>-</v>
      </c>
      <c r="X35" s="382" t="str">
        <f>IF(ISERR(FIND(X$2,Niestac!$S40))=FALSE,"+","-")</f>
        <v>-</v>
      </c>
      <c r="Y35" s="248" t="str">
        <f>Niestac!C40</f>
        <v>Podstawy automatyki</v>
      </c>
      <c r="Z35" s="382" t="str">
        <f>IF(ISERR(FIND(Z$2,Niestac!$S40))=FALSE,"+","-")</f>
        <v>-</v>
      </c>
      <c r="AA35" s="382" t="str">
        <f>IF(ISERR(FIND(AA$2,Niestac!$S40))=FALSE,"+","-")</f>
        <v>+</v>
      </c>
      <c r="AB35" s="382" t="str">
        <f>IF(ISERR(FIND(AB$2,Niestac!$S40))=FALSE,"+","-")</f>
        <v>-</v>
      </c>
      <c r="AC35" s="382" t="str">
        <f>IF(ISERR(FIND(AC$2,Niestac!$S40))=FALSE,"+","-")</f>
        <v>-</v>
      </c>
      <c r="AD35" s="382" t="str">
        <f>IF(ISERR(FIND(AD$2,Niestac!$S40))=FALSE,"+","-")</f>
        <v>-</v>
      </c>
      <c r="AE35" s="382" t="str">
        <f>IF(ISERR(FIND(AE$2,Niestac!$S40))=FALSE,"+","-")</f>
        <v>-</v>
      </c>
      <c r="AF35" s="382" t="str">
        <f>IF(ISERR(FIND(AF$2,Niestac!$S40))=FALSE,"+","-")</f>
        <v>-</v>
      </c>
      <c r="AG35" s="382" t="str">
        <f>IF(ISERR(FIND(AG$2,Niestac!$S40))=FALSE,"+","-")</f>
        <v>-</v>
      </c>
      <c r="AH35" s="382" t="str">
        <f>IF(ISERR(FIND(AH$2,Niestac!$T40))=FALSE,"+","-")</f>
        <v>+</v>
      </c>
      <c r="AI35" s="382" t="str">
        <f>IF(ISERR(FIND(AI$2,Niestac!$T40))=FALSE,"+","-")</f>
        <v>+</v>
      </c>
      <c r="AJ35" s="382" t="str">
        <f>IF(ISERR(FIND(AJ$2,Niestac!$T40))=FALSE,"+","-")</f>
        <v>-</v>
      </c>
      <c r="AK35" s="382" t="str">
        <f>IF(ISERR(FIND(AK$2,Niestac!$T40))=FALSE,"+","-")</f>
        <v>-</v>
      </c>
      <c r="AL35" s="382" t="str">
        <f>IF(ISERR(FIND(AL$2,Niestac!$T40))=FALSE,"+","-")</f>
        <v>-</v>
      </c>
    </row>
    <row r="36" spans="1:38" s="147" customFormat="1" x14ac:dyDescent="0.25">
      <c r="A36" s="248" t="str">
        <f>Niestac!C41</f>
        <v>Język angielski</v>
      </c>
      <c r="B36" s="382" t="str">
        <f>IF(ISERR(FIND(B$2,Niestac!$R41))=FALSE,"+","-")</f>
        <v>-</v>
      </c>
      <c r="C36" s="382" t="str">
        <f>IF(ISERR(FIND(C$2,Niestac!$R41))=FALSE,"+","-")</f>
        <v>-</v>
      </c>
      <c r="D36" s="382" t="str">
        <f>IF(ISERR(FIND(D$2,Niestac!$R41))=FALSE,"+","-")</f>
        <v>-</v>
      </c>
      <c r="E36" s="382" t="str">
        <f>IF(ISERR(FIND(E$2,Niestac!$R41))=FALSE,"+","-")</f>
        <v>-</v>
      </c>
      <c r="F36" s="382" t="str">
        <f>IF(ISERR(FIND(F$2,Niestac!$R41))=FALSE,"+","-")</f>
        <v>-</v>
      </c>
      <c r="G36" s="382" t="str">
        <f>IF(ISERR(FIND(G$2,Niestac!$R41))=FALSE,"+","-")</f>
        <v>-</v>
      </c>
      <c r="H36" s="382" t="str">
        <f>IF(ISERR(FIND(H$2,Niestac!$R41))=FALSE,"+","-")</f>
        <v>-</v>
      </c>
      <c r="I36" s="382" t="str">
        <f>IF(ISERR(FIND(I$2,Niestac!$R41))=FALSE,"+","-")</f>
        <v>-</v>
      </c>
      <c r="J36" s="382" t="str">
        <f>IF(ISERR(FIND(J$2,Niestac!$R41))=FALSE,"+","-")</f>
        <v>-</v>
      </c>
      <c r="K36" s="382" t="str">
        <f>IF(ISERR(FIND(K$2,Niestac!$R41))=FALSE,"+","-")</f>
        <v>-</v>
      </c>
      <c r="L36" s="382" t="str">
        <f>IF(ISERR(FIND(L$2,Niestac!$R41))=FALSE,"+","-")</f>
        <v>-</v>
      </c>
      <c r="M36" s="248" t="str">
        <f>Niestac!C41</f>
        <v>Język angielski</v>
      </c>
      <c r="N36" s="382" t="str">
        <f>IF(ISERR(FIND(N$2,Niestac!$S41))=FALSE,"+","-")</f>
        <v>+</v>
      </c>
      <c r="O36" s="382" t="str">
        <f>IF(ISERR(FIND(O$2,Niestac!$S41))=FALSE,"+","-")</f>
        <v>-</v>
      </c>
      <c r="P36" s="382" t="str">
        <f>IF(ISERR(FIND(P$2,Niestac!$S41))=FALSE,"+","-")</f>
        <v>-</v>
      </c>
      <c r="Q36" s="382" t="str">
        <f>IF(ISERR(FIND(Q$2,Niestac!$S41))=FALSE,"+","-")</f>
        <v>-</v>
      </c>
      <c r="R36" s="382" t="str">
        <f>IF(ISERR(FIND(R$2,Niestac!$S41))=FALSE,"+","-")</f>
        <v>-</v>
      </c>
      <c r="S36" s="382" t="str">
        <f>IF(ISERR(FIND(S$2,Niestac!$S41))=FALSE,"+","-")</f>
        <v>-</v>
      </c>
      <c r="T36" s="382" t="str">
        <f>IF(ISERR(FIND(T$2,Niestac!$S41))=FALSE,"+","-")</f>
        <v>-</v>
      </c>
      <c r="U36" s="382" t="str">
        <f>IF(ISERR(FIND(U$2,Niestac!$S41))=FALSE,"+","-")</f>
        <v>-</v>
      </c>
      <c r="V36" s="382" t="str">
        <f>IF(ISERR(FIND(V$2,Niestac!$S41))=FALSE,"+","-")</f>
        <v>-</v>
      </c>
      <c r="W36" s="382" t="str">
        <f>IF(ISERR(FIND(W$2,Niestac!$S41))=FALSE,"+","-")</f>
        <v>-</v>
      </c>
      <c r="X36" s="382" t="str">
        <f>IF(ISERR(FIND(X$2,Niestac!$S41))=FALSE,"+","-")</f>
        <v>-</v>
      </c>
      <c r="Y36" s="248" t="str">
        <f>Niestac!C41</f>
        <v>Język angielski</v>
      </c>
      <c r="Z36" s="382" t="str">
        <f>IF(ISERR(FIND(Z$2,Niestac!$S41))=FALSE,"+","-")</f>
        <v>-</v>
      </c>
      <c r="AA36" s="382" t="str">
        <f>IF(ISERR(FIND(AA$2,Niestac!$S41))=FALSE,"+","-")</f>
        <v>-</v>
      </c>
      <c r="AB36" s="382" t="str">
        <f>IF(ISERR(FIND(AB$2,Niestac!$S41))=FALSE,"+","-")</f>
        <v>-</v>
      </c>
      <c r="AC36" s="382" t="str">
        <f>IF(ISERR(FIND(AC$2,Niestac!$S41))=FALSE,"+","-")</f>
        <v>+</v>
      </c>
      <c r="AD36" s="382" t="str">
        <f>IF(ISERR(FIND(AD$2,Niestac!$S41))=FALSE,"+","-")</f>
        <v>+</v>
      </c>
      <c r="AE36" s="382" t="str">
        <f>IF(ISERR(FIND(AE$2,Niestac!$S41))=FALSE,"+","-")</f>
        <v>+</v>
      </c>
      <c r="AF36" s="382" t="str">
        <f>IF(ISERR(FIND(AF$2,Niestac!$S41))=FALSE,"+","-")</f>
        <v>-</v>
      </c>
      <c r="AG36" s="382" t="str">
        <f>IF(ISERR(FIND(AG$2,Niestac!$S41))=FALSE,"+","-")</f>
        <v>-</v>
      </c>
      <c r="AH36" s="382" t="str">
        <f>IF(ISERR(FIND(AH$2,Niestac!$T41))=FALSE,"+","-")</f>
        <v>-</v>
      </c>
      <c r="AI36" s="382" t="str">
        <f>IF(ISERR(FIND(AI$2,Niestac!$T41))=FALSE,"+","-")</f>
        <v>-</v>
      </c>
      <c r="AJ36" s="382" t="str">
        <f>IF(ISERR(FIND(AJ$2,Niestac!$T41))=FALSE,"+","-")</f>
        <v>-</v>
      </c>
      <c r="AK36" s="382" t="str">
        <f>IF(ISERR(FIND(AK$2,Niestac!$T41))=FALSE,"+","-")</f>
        <v>+</v>
      </c>
      <c r="AL36" s="382" t="str">
        <f>IF(ISERR(FIND(AL$2,Niestac!$T41))=FALSE,"+","-")</f>
        <v>-</v>
      </c>
    </row>
    <row r="37" spans="1:38" s="147" customFormat="1" x14ac:dyDescent="0.25">
      <c r="A37" s="248" t="str">
        <f>Niestac!C42</f>
        <v>Fizyka dla informatyków 2</v>
      </c>
      <c r="B37" s="382" t="str">
        <f>IF(ISERR(FIND(B$2,Niestac!$R42))=FALSE,"+","-")</f>
        <v>-</v>
      </c>
      <c r="C37" s="382" t="str">
        <f>IF(ISERR(FIND(C$2,Niestac!$R42))=FALSE,"+","-")</f>
        <v>+</v>
      </c>
      <c r="D37" s="382" t="str">
        <f>IF(ISERR(FIND(D$2,Niestac!$R42))=FALSE,"+","-")</f>
        <v>-</v>
      </c>
      <c r="E37" s="382" t="str">
        <f>IF(ISERR(FIND(E$2,Niestac!$R42))=FALSE,"+","-")</f>
        <v>-</v>
      </c>
      <c r="F37" s="382" t="str">
        <f>IF(ISERR(FIND(F$2,Niestac!$R42))=FALSE,"+","-")</f>
        <v>-</v>
      </c>
      <c r="G37" s="382" t="str">
        <f>IF(ISERR(FIND(G$2,Niestac!$R42))=FALSE,"+","-")</f>
        <v>-</v>
      </c>
      <c r="H37" s="382" t="str">
        <f>IF(ISERR(FIND(H$2,Niestac!$R42))=FALSE,"+","-")</f>
        <v>-</v>
      </c>
      <c r="I37" s="382" t="str">
        <f>IF(ISERR(FIND(I$2,Niestac!$R42))=FALSE,"+","-")</f>
        <v>-</v>
      </c>
      <c r="J37" s="382" t="str">
        <f>IF(ISERR(FIND(J$2,Niestac!$R42))=FALSE,"+","-")</f>
        <v>-</v>
      </c>
      <c r="K37" s="382" t="str">
        <f>IF(ISERR(FIND(K$2,Niestac!$R42))=FALSE,"+","-")</f>
        <v>-</v>
      </c>
      <c r="L37" s="382" t="str">
        <f>IF(ISERR(FIND(L$2,Niestac!$R42))=FALSE,"+","-")</f>
        <v>-</v>
      </c>
      <c r="M37" s="248" t="str">
        <f>Niestac!C42</f>
        <v>Fizyka dla informatyków 2</v>
      </c>
      <c r="N37" s="382" t="str">
        <f>IF(ISERR(FIND(N$2,Niestac!$S42))=FALSE,"+","-")</f>
        <v>+</v>
      </c>
      <c r="O37" s="382" t="str">
        <f>IF(ISERR(FIND(O$2,Niestac!$S42))=FALSE,"+","-")</f>
        <v>-</v>
      </c>
      <c r="P37" s="382" t="str">
        <f>IF(ISERR(FIND(P$2,Niestac!$S42))=FALSE,"+","-")</f>
        <v>+</v>
      </c>
      <c r="Q37" s="382" t="str">
        <f>IF(ISERR(FIND(Q$2,Niestac!$S42))=FALSE,"+","-")</f>
        <v>+</v>
      </c>
      <c r="R37" s="382" t="str">
        <f>IF(ISERR(FIND(R$2,Niestac!$S42))=FALSE,"+","-")</f>
        <v>-</v>
      </c>
      <c r="S37" s="382" t="str">
        <f>IF(ISERR(FIND(S$2,Niestac!$S42))=FALSE,"+","-")</f>
        <v>-</v>
      </c>
      <c r="T37" s="382" t="str">
        <f>IF(ISERR(FIND(T$2,Niestac!$S42))=FALSE,"+","-")</f>
        <v>-</v>
      </c>
      <c r="U37" s="382" t="str">
        <f>IF(ISERR(FIND(U$2,Niestac!$S42))=FALSE,"+","-")</f>
        <v>-</v>
      </c>
      <c r="V37" s="382" t="str">
        <f>IF(ISERR(FIND(V$2,Niestac!$S42))=FALSE,"+","-")</f>
        <v>-</v>
      </c>
      <c r="W37" s="382" t="str">
        <f>IF(ISERR(FIND(W$2,Niestac!$S42))=FALSE,"+","-")</f>
        <v>-</v>
      </c>
      <c r="X37" s="382" t="str">
        <f>IF(ISERR(FIND(X$2,Niestac!$S42))=FALSE,"+","-")</f>
        <v>-</v>
      </c>
      <c r="Y37" s="248" t="str">
        <f>Niestac!C42</f>
        <v>Fizyka dla informatyków 2</v>
      </c>
      <c r="Z37" s="382" t="str">
        <f>IF(ISERR(FIND(Z$2,Niestac!$S42))=FALSE,"+","-")</f>
        <v>-</v>
      </c>
      <c r="AA37" s="382" t="str">
        <f>IF(ISERR(FIND(AA$2,Niestac!$S42))=FALSE,"+","-")</f>
        <v>-</v>
      </c>
      <c r="AB37" s="382" t="str">
        <f>IF(ISERR(FIND(AB$2,Niestac!$S42))=FALSE,"+","-")</f>
        <v>-</v>
      </c>
      <c r="AC37" s="382" t="str">
        <f>IF(ISERR(FIND(AC$2,Niestac!$S42))=FALSE,"+","-")</f>
        <v>-</v>
      </c>
      <c r="AD37" s="382" t="str">
        <f>IF(ISERR(FIND(AD$2,Niestac!$S42))=FALSE,"+","-")</f>
        <v>-</v>
      </c>
      <c r="AE37" s="382" t="str">
        <f>IF(ISERR(FIND(AE$2,Niestac!$S42))=FALSE,"+","-")</f>
        <v>-</v>
      </c>
      <c r="AF37" s="382" t="str">
        <f>IF(ISERR(FIND(AF$2,Niestac!$S42))=FALSE,"+","-")</f>
        <v>-</v>
      </c>
      <c r="AG37" s="382" t="str">
        <f>IF(ISERR(FIND(AG$2,Niestac!$S42))=FALSE,"+","-")</f>
        <v>-</v>
      </c>
      <c r="AH37" s="382" t="str">
        <f>IF(ISERR(FIND(AH$2,Niestac!$T42))=FALSE,"+","-")</f>
        <v>+</v>
      </c>
      <c r="AI37" s="382" t="str">
        <f>IF(ISERR(FIND(AI$2,Niestac!$T42))=FALSE,"+","-")</f>
        <v>+</v>
      </c>
      <c r="AJ37" s="382" t="str">
        <f>IF(ISERR(FIND(AJ$2,Niestac!$T42))=FALSE,"+","-")</f>
        <v>-</v>
      </c>
      <c r="AK37" s="382" t="str">
        <f>IF(ISERR(FIND(AK$2,Niestac!$T42))=FALSE,"+","-")</f>
        <v>-</v>
      </c>
      <c r="AL37" s="382" t="str">
        <f>IF(ISERR(FIND(AL$2,Niestac!$T42))=FALSE,"+","-")</f>
        <v>-</v>
      </c>
    </row>
    <row r="38" spans="1:38" s="147" customFormat="1" x14ac:dyDescent="0.25">
      <c r="A38" s="248" t="str">
        <f>Niestac!C44</f>
        <v>Programowanie deklaratywne</v>
      </c>
      <c r="B38" s="382" t="str">
        <f>IF(ISERR(FIND(B$2,Niestac!$R44))=FALSE,"+","-")</f>
        <v>-</v>
      </c>
      <c r="C38" s="382" t="str">
        <f>IF(ISERR(FIND(C$2,Niestac!$R44))=FALSE,"+","-")</f>
        <v>-</v>
      </c>
      <c r="D38" s="382" t="str">
        <f>IF(ISERR(FIND(D$2,Niestac!$R44))=FALSE,"+","-")</f>
        <v>-</v>
      </c>
      <c r="E38" s="382" t="str">
        <f>IF(ISERR(FIND(E$2,Niestac!$R44))=FALSE,"+","-")</f>
        <v>+</v>
      </c>
      <c r="F38" s="382" t="str">
        <f>IF(ISERR(FIND(F$2,Niestac!$R44))=FALSE,"+","-")</f>
        <v>-</v>
      </c>
      <c r="G38" s="382" t="str">
        <f>IF(ISERR(FIND(G$2,Niestac!$R44))=FALSE,"+","-")</f>
        <v>+</v>
      </c>
      <c r="H38" s="382" t="str">
        <f>IF(ISERR(FIND(H$2,Niestac!$R44))=FALSE,"+","-")</f>
        <v>+</v>
      </c>
      <c r="I38" s="382" t="str">
        <f>IF(ISERR(FIND(I$2,Niestac!$R44))=FALSE,"+","-")</f>
        <v>-</v>
      </c>
      <c r="J38" s="382" t="str">
        <f>IF(ISERR(FIND(J$2,Niestac!$R44))=FALSE,"+","-")</f>
        <v>-</v>
      </c>
      <c r="K38" s="382" t="str">
        <f>IF(ISERR(FIND(K$2,Niestac!$R44))=FALSE,"+","-")</f>
        <v>-</v>
      </c>
      <c r="L38" s="382" t="str">
        <f>IF(ISERR(FIND(L$2,Niestac!$R44))=FALSE,"+","-")</f>
        <v>-</v>
      </c>
      <c r="M38" s="248" t="str">
        <f>Niestac!C44</f>
        <v>Programowanie deklaratywne</v>
      </c>
      <c r="N38" s="382" t="str">
        <f>IF(ISERR(FIND(N$2,Niestac!$S44))=FALSE,"+","-")</f>
        <v>-</v>
      </c>
      <c r="O38" s="382" t="str">
        <f>IF(ISERR(FIND(O$2,Niestac!$S44))=FALSE,"+","-")</f>
        <v>-</v>
      </c>
      <c r="P38" s="382" t="str">
        <f>IF(ISERR(FIND(P$2,Niestac!$S44))=FALSE,"+","-")</f>
        <v>-</v>
      </c>
      <c r="Q38" s="382" t="str">
        <f>IF(ISERR(FIND(Q$2,Niestac!$S44))=FALSE,"+","-")</f>
        <v>-</v>
      </c>
      <c r="R38" s="382" t="str">
        <f>IF(ISERR(FIND(R$2,Niestac!$S44))=FALSE,"+","-")</f>
        <v>-</v>
      </c>
      <c r="S38" s="382" t="str">
        <f>IF(ISERR(FIND(S$2,Niestac!$S44))=FALSE,"+","-")</f>
        <v>-</v>
      </c>
      <c r="T38" s="382" t="str">
        <f>IF(ISERR(FIND(T$2,Niestac!$S44))=FALSE,"+","-")</f>
        <v>-</v>
      </c>
      <c r="U38" s="382" t="str">
        <f>IF(ISERR(FIND(U$2,Niestac!$S44))=FALSE,"+","-")</f>
        <v>-</v>
      </c>
      <c r="V38" s="382" t="str">
        <f>IF(ISERR(FIND(V$2,Niestac!$S44))=FALSE,"+","-")</f>
        <v>-</v>
      </c>
      <c r="W38" s="382" t="str">
        <f>IF(ISERR(FIND(W$2,Niestac!$S44))=FALSE,"+","-")</f>
        <v>+</v>
      </c>
      <c r="X38" s="382" t="str">
        <f>IF(ISERR(FIND(X$2,Niestac!$S44))=FALSE,"+","-")</f>
        <v>+</v>
      </c>
      <c r="Y38" s="248" t="str">
        <f>Niestac!C44</f>
        <v>Programowanie deklaratywne</v>
      </c>
      <c r="Z38" s="382" t="str">
        <f>IF(ISERR(FIND(Z$2,Niestac!$S44))=FALSE,"+","-")</f>
        <v>-</v>
      </c>
      <c r="AA38" s="382" t="str">
        <f>IF(ISERR(FIND(AA$2,Niestac!$S44))=FALSE,"+","-")</f>
        <v>-</v>
      </c>
      <c r="AB38" s="382" t="str">
        <f>IF(ISERR(FIND(AB$2,Niestac!$S44))=FALSE,"+","-")</f>
        <v>-</v>
      </c>
      <c r="AC38" s="382" t="str">
        <f>IF(ISERR(FIND(AC$2,Niestac!$S44))=FALSE,"+","-")</f>
        <v>-</v>
      </c>
      <c r="AD38" s="382" t="str">
        <f>IF(ISERR(FIND(AD$2,Niestac!$S44))=FALSE,"+","-")</f>
        <v>-</v>
      </c>
      <c r="AE38" s="382" t="str">
        <f>IF(ISERR(FIND(AE$2,Niestac!$S44))=FALSE,"+","-")</f>
        <v>-</v>
      </c>
      <c r="AF38" s="382" t="str">
        <f>IF(ISERR(FIND(AF$2,Niestac!$S44))=FALSE,"+","-")</f>
        <v>-</v>
      </c>
      <c r="AG38" s="382" t="str">
        <f>IF(ISERR(FIND(AG$2,Niestac!$S44))=FALSE,"+","-")</f>
        <v>-</v>
      </c>
      <c r="AH38" s="382" t="str">
        <f>IF(ISERR(FIND(AH$2,Niestac!$T44))=FALSE,"+","-")</f>
        <v>+</v>
      </c>
      <c r="AI38" s="382" t="str">
        <f>IF(ISERR(FIND(AI$2,Niestac!$T44))=FALSE,"+","-")</f>
        <v>+</v>
      </c>
      <c r="AJ38" s="382" t="str">
        <f>IF(ISERR(FIND(AJ$2,Niestac!$T44))=FALSE,"+","-")</f>
        <v>-</v>
      </c>
      <c r="AK38" s="382" t="str">
        <f>IF(ISERR(FIND(AK$2,Niestac!$T44))=FALSE,"+","-")</f>
        <v>-</v>
      </c>
      <c r="AL38" s="382" t="str">
        <f>IF(ISERR(FIND(AL$2,Niestac!$T44))=FALSE,"+","-")</f>
        <v>-</v>
      </c>
    </row>
    <row r="39" spans="1:38" s="147" customFormat="1" ht="12.75" hidden="1" customHeight="1" x14ac:dyDescent="0.25">
      <c r="A39" s="248">
        <f>Niestac!C45</f>
        <v>0</v>
      </c>
      <c r="B39" s="382" t="str">
        <f>IF(ISERR(FIND(B$2,Niestac!$R45))=FALSE,"+","-")</f>
        <v>-</v>
      </c>
      <c r="C39" s="382" t="str">
        <f>IF(ISERR(FIND(C$2,Niestac!$R45))=FALSE,"+","-")</f>
        <v>-</v>
      </c>
      <c r="D39" s="382" t="str">
        <f>IF(ISERR(FIND(D$2,Niestac!$R45))=FALSE,"+","-")</f>
        <v>-</v>
      </c>
      <c r="E39" s="382" t="str">
        <f>IF(ISERR(FIND(E$2,Niestac!$R45))=FALSE,"+","-")</f>
        <v>-</v>
      </c>
      <c r="F39" s="382" t="str">
        <f>IF(ISERR(FIND(F$2,Niestac!$R45))=FALSE,"+","-")</f>
        <v>-</v>
      </c>
      <c r="G39" s="382" t="str">
        <f>IF(ISERR(FIND(G$2,Niestac!$R45))=FALSE,"+","-")</f>
        <v>-</v>
      </c>
      <c r="H39" s="382" t="str">
        <f>IF(ISERR(FIND(H$2,Niestac!$R45))=FALSE,"+","-")</f>
        <v>-</v>
      </c>
      <c r="I39" s="382" t="str">
        <f>IF(ISERR(FIND(I$2,Niestac!$R45))=FALSE,"+","-")</f>
        <v>-</v>
      </c>
      <c r="J39" s="382" t="str">
        <f>IF(ISERR(FIND(J$2,Niestac!$R45))=FALSE,"+","-")</f>
        <v>-</v>
      </c>
      <c r="K39" s="382" t="str">
        <f>IF(ISERR(FIND(K$2,Niestac!$R45))=FALSE,"+","-")</f>
        <v>-</v>
      </c>
      <c r="L39" s="382" t="str">
        <f>IF(ISERR(FIND(L$2,Niestac!$R45))=FALSE,"+","-")</f>
        <v>-</v>
      </c>
      <c r="M39" s="248">
        <f>Niestac!C45</f>
        <v>0</v>
      </c>
      <c r="N39" s="382" t="str">
        <f>IF(ISERR(FIND(N$2,Niestac!$S45))=FALSE,"+","-")</f>
        <v>-</v>
      </c>
      <c r="O39" s="382" t="str">
        <f>IF(ISERR(FIND(O$2,Niestac!$S45))=FALSE,"+","-")</f>
        <v>-</v>
      </c>
      <c r="P39" s="382" t="str">
        <f>IF(ISERR(FIND(P$2,Niestac!$S45))=FALSE,"+","-")</f>
        <v>-</v>
      </c>
      <c r="Q39" s="382" t="str">
        <f>IF(ISERR(FIND(Q$2,Niestac!$S45))=FALSE,"+","-")</f>
        <v>-</v>
      </c>
      <c r="R39" s="382" t="str">
        <f>IF(ISERR(FIND(R$2,Niestac!$S45))=FALSE,"+","-")</f>
        <v>-</v>
      </c>
      <c r="S39" s="382" t="str">
        <f>IF(ISERR(FIND(S$2,Niestac!$S45))=FALSE,"+","-")</f>
        <v>-</v>
      </c>
      <c r="T39" s="382" t="str">
        <f>IF(ISERR(FIND(T$2,Niestac!$S45))=FALSE,"+","-")</f>
        <v>-</v>
      </c>
      <c r="U39" s="382" t="str">
        <f>IF(ISERR(FIND(U$2,Niestac!$S45))=FALSE,"+","-")</f>
        <v>-</v>
      </c>
      <c r="V39" s="382" t="str">
        <f>IF(ISERR(FIND(V$2,Niestac!$S45))=FALSE,"+","-")</f>
        <v>-</v>
      </c>
      <c r="W39" s="382" t="str">
        <f>IF(ISERR(FIND(W$2,Niestac!$S45))=FALSE,"+","-")</f>
        <v>-</v>
      </c>
      <c r="X39" s="382" t="str">
        <f>IF(ISERR(FIND(X$2,Niestac!$S45))=FALSE,"+","-")</f>
        <v>-</v>
      </c>
      <c r="Y39" s="248">
        <f>Niestac!C45</f>
        <v>0</v>
      </c>
      <c r="Z39" s="382" t="str">
        <f>IF(ISERR(FIND(Z$2,Niestac!$S45))=FALSE,"+","-")</f>
        <v>-</v>
      </c>
      <c r="AA39" s="382" t="str">
        <f>IF(ISERR(FIND(AA$2,Niestac!$S45))=FALSE,"+","-")</f>
        <v>-</v>
      </c>
      <c r="AB39" s="382" t="str">
        <f>IF(ISERR(FIND(AB$2,Niestac!$S45))=FALSE,"+","-")</f>
        <v>-</v>
      </c>
      <c r="AC39" s="382" t="str">
        <f>IF(ISERR(FIND(AC$2,Niestac!$S45))=FALSE,"+","-")</f>
        <v>-</v>
      </c>
      <c r="AD39" s="382" t="str">
        <f>IF(ISERR(FIND(AD$2,Niestac!$S45))=FALSE,"+","-")</f>
        <v>-</v>
      </c>
      <c r="AE39" s="382" t="str">
        <f>IF(ISERR(FIND(AE$2,Niestac!$S45))=FALSE,"+","-")</f>
        <v>-</v>
      </c>
      <c r="AF39" s="382" t="str">
        <f>IF(ISERR(FIND(AF$2,Niestac!$S45))=FALSE,"+","-")</f>
        <v>-</v>
      </c>
      <c r="AG39" s="382" t="str">
        <f>IF(ISERR(FIND(AG$2,Niestac!$S45))=FALSE,"+","-")</f>
        <v>-</v>
      </c>
      <c r="AH39" s="382" t="str">
        <f>IF(ISERR(FIND(AH$2,Niestac!$T45))=FALSE,"+","-")</f>
        <v>-</v>
      </c>
      <c r="AI39" s="382" t="str">
        <f>IF(ISERR(FIND(AI$2,Niestac!$T45))=FALSE,"+","-")</f>
        <v>-</v>
      </c>
      <c r="AJ39" s="382" t="str">
        <f>IF(ISERR(FIND(AJ$2,Niestac!$T45))=FALSE,"+","-")</f>
        <v>-</v>
      </c>
      <c r="AK39" s="382" t="str">
        <f>IF(ISERR(FIND(AK$2,Niestac!$T45))=FALSE,"+","-")</f>
        <v>-</v>
      </c>
      <c r="AL39" s="382" t="str">
        <f>IF(ISERR(FIND(AL$2,Niestac!$T45))=FALSE,"+","-")</f>
        <v>-</v>
      </c>
    </row>
    <row r="40" spans="1:38" s="147" customFormat="1" ht="12.75" hidden="1" customHeight="1" x14ac:dyDescent="0.25">
      <c r="A40" s="248">
        <f>Niestac!C46</f>
        <v>0</v>
      </c>
      <c r="B40" s="382" t="str">
        <f>IF(ISERR(FIND(B$2,Niestac!$R46))=FALSE,"+","-")</f>
        <v>-</v>
      </c>
      <c r="C40" s="382" t="str">
        <f>IF(ISERR(FIND(C$2,Niestac!$R46))=FALSE,"+","-")</f>
        <v>-</v>
      </c>
      <c r="D40" s="382" t="str">
        <f>IF(ISERR(FIND(D$2,Niestac!$R46))=FALSE,"+","-")</f>
        <v>-</v>
      </c>
      <c r="E40" s="382" t="str">
        <f>IF(ISERR(FIND(E$2,Niestac!$R46))=FALSE,"+","-")</f>
        <v>-</v>
      </c>
      <c r="F40" s="382" t="str">
        <f>IF(ISERR(FIND(F$2,Niestac!$R46))=FALSE,"+","-")</f>
        <v>-</v>
      </c>
      <c r="G40" s="382" t="str">
        <f>IF(ISERR(FIND(G$2,Niestac!$R46))=FALSE,"+","-")</f>
        <v>-</v>
      </c>
      <c r="H40" s="382" t="str">
        <f>IF(ISERR(FIND(H$2,Niestac!$R46))=FALSE,"+","-")</f>
        <v>-</v>
      </c>
      <c r="I40" s="382" t="str">
        <f>IF(ISERR(FIND(I$2,Niestac!$R46))=FALSE,"+","-")</f>
        <v>-</v>
      </c>
      <c r="J40" s="382" t="str">
        <f>IF(ISERR(FIND(J$2,Niestac!$R46))=FALSE,"+","-")</f>
        <v>-</v>
      </c>
      <c r="K40" s="382" t="str">
        <f>IF(ISERR(FIND(K$2,Niestac!$R46))=FALSE,"+","-")</f>
        <v>-</v>
      </c>
      <c r="L40" s="382" t="str">
        <f>IF(ISERR(FIND(L$2,Niestac!$R46))=FALSE,"+","-")</f>
        <v>-</v>
      </c>
      <c r="M40" s="248">
        <f>Niestac!C46</f>
        <v>0</v>
      </c>
      <c r="N40" s="382" t="str">
        <f>IF(ISERR(FIND(N$2,Niestac!$S46))=FALSE,"+","-")</f>
        <v>-</v>
      </c>
      <c r="O40" s="382" t="str">
        <f>IF(ISERR(FIND(O$2,Niestac!$S46))=FALSE,"+","-")</f>
        <v>-</v>
      </c>
      <c r="P40" s="382" t="str">
        <f>IF(ISERR(FIND(P$2,Niestac!$S46))=FALSE,"+","-")</f>
        <v>-</v>
      </c>
      <c r="Q40" s="382" t="str">
        <f>IF(ISERR(FIND(Q$2,Niestac!$S46))=FALSE,"+","-")</f>
        <v>-</v>
      </c>
      <c r="R40" s="382" t="str">
        <f>IF(ISERR(FIND(R$2,Niestac!$S46))=FALSE,"+","-")</f>
        <v>-</v>
      </c>
      <c r="S40" s="382" t="str">
        <f>IF(ISERR(FIND(S$2,Niestac!$S46))=FALSE,"+","-")</f>
        <v>-</v>
      </c>
      <c r="T40" s="382" t="str">
        <f>IF(ISERR(FIND(T$2,Niestac!$S46))=FALSE,"+","-")</f>
        <v>-</v>
      </c>
      <c r="U40" s="382" t="str">
        <f>IF(ISERR(FIND(U$2,Niestac!$S46))=FALSE,"+","-")</f>
        <v>-</v>
      </c>
      <c r="V40" s="382" t="str">
        <f>IF(ISERR(FIND(V$2,Niestac!$S46))=FALSE,"+","-")</f>
        <v>-</v>
      </c>
      <c r="W40" s="382" t="str">
        <f>IF(ISERR(FIND(W$2,Niestac!$S46))=FALSE,"+","-")</f>
        <v>-</v>
      </c>
      <c r="X40" s="382" t="str">
        <f>IF(ISERR(FIND(X$2,Niestac!$S46))=FALSE,"+","-")</f>
        <v>-</v>
      </c>
      <c r="Y40" s="248">
        <f>Niestac!C46</f>
        <v>0</v>
      </c>
      <c r="Z40" s="382" t="str">
        <f>IF(ISERR(FIND(Z$2,Niestac!$S46))=FALSE,"+","-")</f>
        <v>-</v>
      </c>
      <c r="AA40" s="382" t="str">
        <f>IF(ISERR(FIND(AA$2,Niestac!$S46))=FALSE,"+","-")</f>
        <v>-</v>
      </c>
      <c r="AB40" s="382" t="str">
        <f>IF(ISERR(FIND(AB$2,Niestac!$S46))=FALSE,"+","-")</f>
        <v>-</v>
      </c>
      <c r="AC40" s="382" t="str">
        <f>IF(ISERR(FIND(AC$2,Niestac!$S46))=FALSE,"+","-")</f>
        <v>-</v>
      </c>
      <c r="AD40" s="382" t="str">
        <f>IF(ISERR(FIND(AD$2,Niestac!$S46))=FALSE,"+","-")</f>
        <v>-</v>
      </c>
      <c r="AE40" s="382" t="str">
        <f>IF(ISERR(FIND(AE$2,Niestac!$S46))=FALSE,"+","-")</f>
        <v>-</v>
      </c>
      <c r="AF40" s="382" t="str">
        <f>IF(ISERR(FIND(AF$2,Niestac!$S46))=FALSE,"+","-")</f>
        <v>-</v>
      </c>
      <c r="AG40" s="382" t="str">
        <f>IF(ISERR(FIND(AG$2,Niestac!$S46))=FALSE,"+","-")</f>
        <v>-</v>
      </c>
      <c r="AH40" s="382" t="str">
        <f>IF(ISERR(FIND(AH$2,Niestac!$T46))=FALSE,"+","-")</f>
        <v>-</v>
      </c>
      <c r="AI40" s="382" t="str">
        <f>IF(ISERR(FIND(AI$2,Niestac!$T46))=FALSE,"+","-")</f>
        <v>-</v>
      </c>
      <c r="AJ40" s="382" t="str">
        <f>IF(ISERR(FIND(AJ$2,Niestac!$T46))=FALSE,"+","-")</f>
        <v>-</v>
      </c>
      <c r="AK40" s="382" t="str">
        <f>IF(ISERR(FIND(AK$2,Niestac!$T46))=FALSE,"+","-")</f>
        <v>-</v>
      </c>
      <c r="AL40" s="382" t="str">
        <f>IF(ISERR(FIND(AL$2,Niestac!$T46))=FALSE,"+","-")</f>
        <v>-</v>
      </c>
    </row>
    <row r="41" spans="1:38" s="147" customFormat="1" x14ac:dyDescent="0.25">
      <c r="A41" s="282" t="str">
        <f>Niestac!C47</f>
        <v>Semestr 4:</v>
      </c>
      <c r="B41" s="382" t="str">
        <f>IF(ISERR(FIND(B$2,Niestac!$R47))=FALSE,"+","-")</f>
        <v>-</v>
      </c>
      <c r="C41" s="382" t="str">
        <f>IF(ISERR(FIND(C$2,Niestac!$R47))=FALSE,"+","-")</f>
        <v>-</v>
      </c>
      <c r="D41" s="382" t="str">
        <f>IF(ISERR(FIND(D$2,Niestac!$R47))=FALSE,"+","-")</f>
        <v>-</v>
      </c>
      <c r="E41" s="382" t="str">
        <f>IF(ISERR(FIND(E$2,Niestac!$R47))=FALSE,"+","-")</f>
        <v>-</v>
      </c>
      <c r="F41" s="382" t="str">
        <f>IF(ISERR(FIND(F$2,Niestac!$R47))=FALSE,"+","-")</f>
        <v>-</v>
      </c>
      <c r="G41" s="382" t="str">
        <f>IF(ISERR(FIND(G$2,Niestac!$R47))=FALSE,"+","-")</f>
        <v>-</v>
      </c>
      <c r="H41" s="382" t="str">
        <f>IF(ISERR(FIND(H$2,Niestac!$R47))=FALSE,"+","-")</f>
        <v>-</v>
      </c>
      <c r="I41" s="382" t="str">
        <f>IF(ISERR(FIND(I$2,Niestac!$R47))=FALSE,"+","-")</f>
        <v>-</v>
      </c>
      <c r="J41" s="382" t="str">
        <f>IF(ISERR(FIND(J$2,Niestac!$R47))=FALSE,"+","-")</f>
        <v>-</v>
      </c>
      <c r="K41" s="382" t="str">
        <f>IF(ISERR(FIND(K$2,Niestac!$R47))=FALSE,"+","-")</f>
        <v>-</v>
      </c>
      <c r="L41" s="382" t="str">
        <f>IF(ISERR(FIND(L$2,Niestac!$R47))=FALSE,"+","-")</f>
        <v>-</v>
      </c>
      <c r="M41" s="282" t="str">
        <f>Niestac!C47</f>
        <v>Semestr 4:</v>
      </c>
      <c r="N41" s="382" t="str">
        <f>IF(ISERR(FIND(N$2,Niestac!$S47))=FALSE,"+","-")</f>
        <v>-</v>
      </c>
      <c r="O41" s="382" t="str">
        <f>IF(ISERR(FIND(O$2,Niestac!$S47))=FALSE,"+","-")</f>
        <v>-</v>
      </c>
      <c r="P41" s="382" t="str">
        <f>IF(ISERR(FIND(P$2,Niestac!$S47))=FALSE,"+","-")</f>
        <v>-</v>
      </c>
      <c r="Q41" s="382" t="str">
        <f>IF(ISERR(FIND(Q$2,Niestac!$S47))=FALSE,"+","-")</f>
        <v>-</v>
      </c>
      <c r="R41" s="382" t="str">
        <f>IF(ISERR(FIND(R$2,Niestac!$S47))=FALSE,"+","-")</f>
        <v>-</v>
      </c>
      <c r="S41" s="382" t="str">
        <f>IF(ISERR(FIND(S$2,Niestac!$S47))=FALSE,"+","-")</f>
        <v>-</v>
      </c>
      <c r="T41" s="382" t="str">
        <f>IF(ISERR(FIND(T$2,Niestac!$S47))=FALSE,"+","-")</f>
        <v>-</v>
      </c>
      <c r="U41" s="382" t="str">
        <f>IF(ISERR(FIND(U$2,Niestac!$S47))=FALSE,"+","-")</f>
        <v>-</v>
      </c>
      <c r="V41" s="382" t="str">
        <f>IF(ISERR(FIND(V$2,Niestac!$S47))=FALSE,"+","-")</f>
        <v>-</v>
      </c>
      <c r="W41" s="382" t="str">
        <f>IF(ISERR(FIND(W$2,Niestac!$S47))=FALSE,"+","-")</f>
        <v>-</v>
      </c>
      <c r="X41" s="382" t="str">
        <f>IF(ISERR(FIND(X$2,Niestac!$S47))=FALSE,"+","-")</f>
        <v>-</v>
      </c>
      <c r="Y41" s="282" t="str">
        <f>Niestac!C47</f>
        <v>Semestr 4:</v>
      </c>
      <c r="Z41" s="382" t="str">
        <f>IF(ISERR(FIND(Z$2,Niestac!$S47))=FALSE,"+","-")</f>
        <v>-</v>
      </c>
      <c r="AA41" s="382" t="str">
        <f>IF(ISERR(FIND(AA$2,Niestac!$S47))=FALSE,"+","-")</f>
        <v>-</v>
      </c>
      <c r="AB41" s="382" t="str">
        <f>IF(ISERR(FIND(AB$2,Niestac!$S47))=FALSE,"+","-")</f>
        <v>-</v>
      </c>
      <c r="AC41" s="382" t="str">
        <f>IF(ISERR(FIND(AC$2,Niestac!$S47))=FALSE,"+","-")</f>
        <v>-</v>
      </c>
      <c r="AD41" s="382" t="str">
        <f>IF(ISERR(FIND(AD$2,Niestac!$S47))=FALSE,"+","-")</f>
        <v>-</v>
      </c>
      <c r="AE41" s="382" t="str">
        <f>IF(ISERR(FIND(AE$2,Niestac!$S47))=FALSE,"+","-")</f>
        <v>-</v>
      </c>
      <c r="AF41" s="382" t="str">
        <f>IF(ISERR(FIND(AF$2,Niestac!$S47))=FALSE,"+","-")</f>
        <v>-</v>
      </c>
      <c r="AG41" s="382" t="str">
        <f>IF(ISERR(FIND(AG$2,Niestac!$S47))=FALSE,"+","-")</f>
        <v>-</v>
      </c>
      <c r="AH41" s="382" t="str">
        <f>IF(ISERR(FIND(AH$2,Niestac!$T47))=FALSE,"+","-")</f>
        <v>-</v>
      </c>
      <c r="AI41" s="382" t="str">
        <f>IF(ISERR(FIND(AI$2,Niestac!$T47))=FALSE,"+","-")</f>
        <v>-</v>
      </c>
      <c r="AJ41" s="382" t="str">
        <f>IF(ISERR(FIND(AJ$2,Niestac!$T47))=FALSE,"+","-")</f>
        <v>-</v>
      </c>
      <c r="AK41" s="382" t="str">
        <f>IF(ISERR(FIND(AK$2,Niestac!$T47))=FALSE,"+","-")</f>
        <v>-</v>
      </c>
      <c r="AL41" s="382" t="str">
        <f>IF(ISERR(FIND(AL$2,Niestac!$T47))=FALSE,"+","-")</f>
        <v>-</v>
      </c>
    </row>
    <row r="42" spans="1:38" s="147" customFormat="1" x14ac:dyDescent="0.25">
      <c r="A42" s="248" t="str">
        <f>Niestac!C48</f>
        <v>Moduł kształcenia</v>
      </c>
      <c r="B42" s="382" t="str">
        <f>IF(ISERR(FIND(B$2,Niestac!$R48))=FALSE,"+","-")</f>
        <v>-</v>
      </c>
      <c r="C42" s="382" t="str">
        <f>IF(ISERR(FIND(C$2,Niestac!$R48))=FALSE,"+","-")</f>
        <v>-</v>
      </c>
      <c r="D42" s="382" t="str">
        <f>IF(ISERR(FIND(D$2,Niestac!$R48))=FALSE,"+","-")</f>
        <v>-</v>
      </c>
      <c r="E42" s="382" t="str">
        <f>IF(ISERR(FIND(E$2,Niestac!$R48))=FALSE,"+","-")</f>
        <v>-</v>
      </c>
      <c r="F42" s="382" t="str">
        <f>IF(ISERR(FIND(F$2,Niestac!$R48))=FALSE,"+","-")</f>
        <v>-</v>
      </c>
      <c r="G42" s="382" t="str">
        <f>IF(ISERR(FIND(G$2,Niestac!$R48))=FALSE,"+","-")</f>
        <v>-</v>
      </c>
      <c r="H42" s="382" t="str">
        <f>IF(ISERR(FIND(H$2,Niestac!$R48))=FALSE,"+","-")</f>
        <v>-</v>
      </c>
      <c r="I42" s="382" t="str">
        <f>IF(ISERR(FIND(I$2,Niestac!$R48))=FALSE,"+","-")</f>
        <v>-</v>
      </c>
      <c r="J42" s="382" t="str">
        <f>IF(ISERR(FIND(J$2,Niestac!$R48))=FALSE,"+","-")</f>
        <v>-</v>
      </c>
      <c r="K42" s="382" t="str">
        <f>IF(ISERR(FIND(K$2,Niestac!$R48))=FALSE,"+","-")</f>
        <v>-</v>
      </c>
      <c r="L42" s="382" t="str">
        <f>IF(ISERR(FIND(L$2,Niestac!$R48))=FALSE,"+","-")</f>
        <v>-</v>
      </c>
      <c r="M42" s="248" t="str">
        <f>Niestac!C48</f>
        <v>Moduł kształcenia</v>
      </c>
      <c r="N42" s="382" t="str">
        <f>IF(ISERR(FIND(N$2,Niestac!$S48))=FALSE,"+","-")</f>
        <v>-</v>
      </c>
      <c r="O42" s="382" t="str">
        <f>IF(ISERR(FIND(O$2,Niestac!$S48))=FALSE,"+","-")</f>
        <v>-</v>
      </c>
      <c r="P42" s="382" t="str">
        <f>IF(ISERR(FIND(P$2,Niestac!$S48))=FALSE,"+","-")</f>
        <v>-</v>
      </c>
      <c r="Q42" s="382" t="str">
        <f>IF(ISERR(FIND(Q$2,Niestac!$S48))=FALSE,"+","-")</f>
        <v>-</v>
      </c>
      <c r="R42" s="382" t="str">
        <f>IF(ISERR(FIND(R$2,Niestac!$S48))=FALSE,"+","-")</f>
        <v>-</v>
      </c>
      <c r="S42" s="382" t="str">
        <f>IF(ISERR(FIND(S$2,Niestac!$S48))=FALSE,"+","-")</f>
        <v>-</v>
      </c>
      <c r="T42" s="382" t="str">
        <f>IF(ISERR(FIND(T$2,Niestac!$S48))=FALSE,"+","-")</f>
        <v>-</v>
      </c>
      <c r="U42" s="382" t="str">
        <f>IF(ISERR(FIND(U$2,Niestac!$S48))=FALSE,"+","-")</f>
        <v>-</v>
      </c>
      <c r="V42" s="382" t="str">
        <f>IF(ISERR(FIND(V$2,Niestac!$S48))=FALSE,"+","-")</f>
        <v>-</v>
      </c>
      <c r="W42" s="382" t="str">
        <f>IF(ISERR(FIND(W$2,Niestac!$S48))=FALSE,"+","-")</f>
        <v>-</v>
      </c>
      <c r="X42" s="382" t="str">
        <f>IF(ISERR(FIND(X$2,Niestac!$S48))=FALSE,"+","-")</f>
        <v>-</v>
      </c>
      <c r="Y42" s="248" t="str">
        <f>Niestac!C48</f>
        <v>Moduł kształcenia</v>
      </c>
      <c r="Z42" s="382" t="str">
        <f>IF(ISERR(FIND(Z$2,Niestac!$S48))=FALSE,"+","-")</f>
        <v>-</v>
      </c>
      <c r="AA42" s="382" t="str">
        <f>IF(ISERR(FIND(AA$2,Niestac!$S48))=FALSE,"+","-")</f>
        <v>-</v>
      </c>
      <c r="AB42" s="382" t="str">
        <f>IF(ISERR(FIND(AB$2,Niestac!$S48))=FALSE,"+","-")</f>
        <v>-</v>
      </c>
      <c r="AC42" s="382" t="str">
        <f>IF(ISERR(FIND(AC$2,Niestac!$S48))=FALSE,"+","-")</f>
        <v>-</v>
      </c>
      <c r="AD42" s="382" t="str">
        <f>IF(ISERR(FIND(AD$2,Niestac!$S48))=FALSE,"+","-")</f>
        <v>-</v>
      </c>
      <c r="AE42" s="382" t="str">
        <f>IF(ISERR(FIND(AE$2,Niestac!$S48))=FALSE,"+","-")</f>
        <v>-</v>
      </c>
      <c r="AF42" s="382" t="str">
        <f>IF(ISERR(FIND(AF$2,Niestac!$S48))=FALSE,"+","-")</f>
        <v>-</v>
      </c>
      <c r="AG42" s="382" t="str">
        <f>IF(ISERR(FIND(AG$2,Niestac!$S48))=FALSE,"+","-")</f>
        <v>-</v>
      </c>
      <c r="AH42" s="382" t="str">
        <f>IF(ISERR(FIND(AH$2,Niestac!$T48))=FALSE,"+","-")</f>
        <v>-</v>
      </c>
      <c r="AI42" s="382" t="str">
        <f>IF(ISERR(FIND(AI$2,Niestac!$T48))=FALSE,"+","-")</f>
        <v>-</v>
      </c>
      <c r="AJ42" s="382" t="str">
        <f>IF(ISERR(FIND(AJ$2,Niestac!$T48))=FALSE,"+","-")</f>
        <v>-</v>
      </c>
      <c r="AK42" s="382" t="str">
        <f>IF(ISERR(FIND(AK$2,Niestac!$T48))=FALSE,"+","-")</f>
        <v>-</v>
      </c>
      <c r="AL42" s="382" t="str">
        <f>IF(ISERR(FIND(AL$2,Niestac!$T48))=FALSE,"+","-")</f>
        <v>-</v>
      </c>
    </row>
    <row r="43" spans="1:38" s="147" customFormat="1" x14ac:dyDescent="0.25">
      <c r="A43" s="248" t="str">
        <f>Niestac!C49</f>
        <v>Architektura systemów komputerowych</v>
      </c>
      <c r="B43" s="382" t="str">
        <f>IF(ISERR(FIND(B$2,Niestac!$R49))=FALSE,"+","-")</f>
        <v>-</v>
      </c>
      <c r="C43" s="382" t="str">
        <f>IF(ISERR(FIND(C$2,Niestac!$R49))=FALSE,"+","-")</f>
        <v>-</v>
      </c>
      <c r="D43" s="382" t="str">
        <f>IF(ISERR(FIND(D$2,Niestac!$R49))=FALSE,"+","-")</f>
        <v>+</v>
      </c>
      <c r="E43" s="382" t="str">
        <f>IF(ISERR(FIND(E$2,Niestac!$R49))=FALSE,"+","-")</f>
        <v>+</v>
      </c>
      <c r="F43" s="382" t="str">
        <f>IF(ISERR(FIND(F$2,Niestac!$R49))=FALSE,"+","-")</f>
        <v>+</v>
      </c>
      <c r="G43" s="382" t="str">
        <f>IF(ISERR(FIND(G$2,Niestac!$R49))=FALSE,"+","-")</f>
        <v>+</v>
      </c>
      <c r="H43" s="382" t="str">
        <f>IF(ISERR(FIND(H$2,Niestac!$R49))=FALSE,"+","-")</f>
        <v>+</v>
      </c>
      <c r="I43" s="382" t="str">
        <f>IF(ISERR(FIND(I$2,Niestac!$R49))=FALSE,"+","-")</f>
        <v>-</v>
      </c>
      <c r="J43" s="382" t="str">
        <f>IF(ISERR(FIND(J$2,Niestac!$R49))=FALSE,"+","-")</f>
        <v>-</v>
      </c>
      <c r="K43" s="382" t="str">
        <f>IF(ISERR(FIND(K$2,Niestac!$R49))=FALSE,"+","-")</f>
        <v>-</v>
      </c>
      <c r="L43" s="382" t="str">
        <f>IF(ISERR(FIND(L$2,Niestac!$R49))=FALSE,"+","-")</f>
        <v>-</v>
      </c>
      <c r="M43" s="248" t="str">
        <f>Niestac!C49</f>
        <v>Architektura systemów komputerowych</v>
      </c>
      <c r="N43" s="382" t="str">
        <f>IF(ISERR(FIND(N$2,Niestac!$S49))=FALSE,"+","-")</f>
        <v>+</v>
      </c>
      <c r="O43" s="382" t="str">
        <f>IF(ISERR(FIND(O$2,Niestac!$S49))=FALSE,"+","-")</f>
        <v>+</v>
      </c>
      <c r="P43" s="382" t="str">
        <f>IF(ISERR(FIND(P$2,Niestac!$S49))=FALSE,"+","-")</f>
        <v>+</v>
      </c>
      <c r="Q43" s="382" t="str">
        <f>IF(ISERR(FIND(Q$2,Niestac!$S49))=FALSE,"+","-")</f>
        <v>+</v>
      </c>
      <c r="R43" s="382" t="str">
        <f>IF(ISERR(FIND(R$2,Niestac!$S49))=FALSE,"+","-")</f>
        <v>-</v>
      </c>
      <c r="S43" s="382" t="str">
        <f>IF(ISERR(FIND(S$2,Niestac!$S49))=FALSE,"+","-")</f>
        <v>-</v>
      </c>
      <c r="T43" s="382" t="str">
        <f>IF(ISERR(FIND(T$2,Niestac!$S49))=FALSE,"+","-")</f>
        <v>-</v>
      </c>
      <c r="U43" s="382" t="str">
        <f>IF(ISERR(FIND(U$2,Niestac!$S49))=FALSE,"+","-")</f>
        <v>-</v>
      </c>
      <c r="V43" s="382" t="str">
        <f>IF(ISERR(FIND(V$2,Niestac!$S49))=FALSE,"+","-")</f>
        <v>+</v>
      </c>
      <c r="W43" s="382" t="str">
        <f>IF(ISERR(FIND(W$2,Niestac!$S49))=FALSE,"+","-")</f>
        <v>+</v>
      </c>
      <c r="X43" s="382" t="str">
        <f>IF(ISERR(FIND(X$2,Niestac!$S49))=FALSE,"+","-")</f>
        <v>+</v>
      </c>
      <c r="Y43" s="248" t="str">
        <f>Niestac!C49</f>
        <v>Architektura systemów komputerowych</v>
      </c>
      <c r="Z43" s="382" t="str">
        <f>IF(ISERR(FIND(Z$2,Niestac!$S49))=FALSE,"+","-")</f>
        <v>-</v>
      </c>
      <c r="AA43" s="382" t="str">
        <f>IF(ISERR(FIND(AA$2,Niestac!$S49))=FALSE,"+","-")</f>
        <v>+</v>
      </c>
      <c r="AB43" s="382" t="str">
        <f>IF(ISERR(FIND(AB$2,Niestac!$S49))=FALSE,"+","-")</f>
        <v>-</v>
      </c>
      <c r="AC43" s="382" t="str">
        <f>IF(ISERR(FIND(AC$2,Niestac!$S49))=FALSE,"+","-")</f>
        <v>-</v>
      </c>
      <c r="AD43" s="382" t="str">
        <f>IF(ISERR(FIND(AD$2,Niestac!$S49))=FALSE,"+","-")</f>
        <v>-</v>
      </c>
      <c r="AE43" s="382" t="str">
        <f>IF(ISERR(FIND(AE$2,Niestac!$S49))=FALSE,"+","-")</f>
        <v>-</v>
      </c>
      <c r="AF43" s="382" t="str">
        <f>IF(ISERR(FIND(AF$2,Niestac!$S49))=FALSE,"+","-")</f>
        <v>+</v>
      </c>
      <c r="AG43" s="382" t="str">
        <f>IF(ISERR(FIND(AG$2,Niestac!$S49))=FALSE,"+","-")</f>
        <v>-</v>
      </c>
      <c r="AH43" s="382" t="str">
        <f>IF(ISERR(FIND(AH$2,Niestac!$T49))=FALSE,"+","-")</f>
        <v>+</v>
      </c>
      <c r="AI43" s="382" t="str">
        <f>IF(ISERR(FIND(AI$2,Niestac!$T49))=FALSE,"+","-")</f>
        <v>+</v>
      </c>
      <c r="AJ43" s="382" t="str">
        <f>IF(ISERR(FIND(AJ$2,Niestac!$T49))=FALSE,"+","-")</f>
        <v>+</v>
      </c>
      <c r="AK43" s="382" t="str">
        <f>IF(ISERR(FIND(AK$2,Niestac!$T49))=FALSE,"+","-")</f>
        <v>-</v>
      </c>
      <c r="AL43" s="382" t="str">
        <f>IF(ISERR(FIND(AL$2,Niestac!$T49))=FALSE,"+","-")</f>
        <v>-</v>
      </c>
    </row>
    <row r="44" spans="1:38" s="147" customFormat="1" ht="25" x14ac:dyDescent="0.25">
      <c r="A44" s="248" t="str">
        <f>Niestac!C50</f>
        <v>Przedmiot obieralny 5: Mikroelektronika / Podstawy robotyki</v>
      </c>
      <c r="B44" s="382" t="str">
        <f>IF(ISERR(FIND(B$2,Niestac!$R50))=FALSE,"+","-")</f>
        <v>-</v>
      </c>
      <c r="C44" s="382" t="str">
        <f>IF(ISERR(FIND(C$2,Niestac!$R50))=FALSE,"+","-")</f>
        <v>-</v>
      </c>
      <c r="D44" s="382" t="str">
        <f>IF(ISERR(FIND(D$2,Niestac!$R50))=FALSE,"+","-")</f>
        <v>+</v>
      </c>
      <c r="E44" s="382" t="str">
        <f>IF(ISERR(FIND(E$2,Niestac!$R50))=FALSE,"+","-")</f>
        <v>-</v>
      </c>
      <c r="F44" s="382" t="str">
        <f>IF(ISERR(FIND(F$2,Niestac!$R50))=FALSE,"+","-")</f>
        <v>+</v>
      </c>
      <c r="G44" s="382" t="str">
        <f>IF(ISERR(FIND(G$2,Niestac!$R50))=FALSE,"+","-")</f>
        <v>-</v>
      </c>
      <c r="H44" s="382" t="str">
        <f>IF(ISERR(FIND(H$2,Niestac!$R50))=FALSE,"+","-")</f>
        <v>+</v>
      </c>
      <c r="I44" s="382" t="str">
        <f>IF(ISERR(FIND(I$2,Niestac!$R50))=FALSE,"+","-")</f>
        <v>-</v>
      </c>
      <c r="J44" s="382" t="str">
        <f>IF(ISERR(FIND(J$2,Niestac!$R50))=FALSE,"+","-")</f>
        <v>-</v>
      </c>
      <c r="K44" s="382" t="str">
        <f>IF(ISERR(FIND(K$2,Niestac!$R50))=FALSE,"+","-")</f>
        <v>-</v>
      </c>
      <c r="L44" s="382" t="str">
        <f>IF(ISERR(FIND(L$2,Niestac!$R50))=FALSE,"+","-")</f>
        <v>-</v>
      </c>
      <c r="M44" s="248" t="str">
        <f>Niestac!C50</f>
        <v>Przedmiot obieralny 5: Mikroelektronika / Podstawy robotyki</v>
      </c>
      <c r="N44" s="382" t="str">
        <f>IF(ISERR(FIND(N$2,Niestac!$S50))=FALSE,"+","-")</f>
        <v>-</v>
      </c>
      <c r="O44" s="382" t="str">
        <f>IF(ISERR(FIND(O$2,Niestac!$S50))=FALSE,"+","-")</f>
        <v>-</v>
      </c>
      <c r="P44" s="382" t="str">
        <f>IF(ISERR(FIND(P$2,Niestac!$S50))=FALSE,"+","-")</f>
        <v>+</v>
      </c>
      <c r="Q44" s="382" t="str">
        <f>IF(ISERR(FIND(Q$2,Niestac!$S50))=FALSE,"+","-")</f>
        <v>+</v>
      </c>
      <c r="R44" s="382" t="str">
        <f>IF(ISERR(FIND(R$2,Niestac!$S50))=FALSE,"+","-")</f>
        <v>-</v>
      </c>
      <c r="S44" s="382" t="str">
        <f>IF(ISERR(FIND(S$2,Niestac!$S50))=FALSE,"+","-")</f>
        <v>-</v>
      </c>
      <c r="T44" s="382" t="str">
        <f>IF(ISERR(FIND(T$2,Niestac!$S50))=FALSE,"+","-")</f>
        <v>-</v>
      </c>
      <c r="U44" s="382" t="str">
        <f>IF(ISERR(FIND(U$2,Niestac!$S50))=FALSE,"+","-")</f>
        <v>-</v>
      </c>
      <c r="V44" s="382" t="str">
        <f>IF(ISERR(FIND(V$2,Niestac!$S50))=FALSE,"+","-")</f>
        <v>-</v>
      </c>
      <c r="W44" s="382" t="str">
        <f>IF(ISERR(FIND(W$2,Niestac!$S50))=FALSE,"+","-")</f>
        <v>-</v>
      </c>
      <c r="X44" s="382" t="str">
        <f>IF(ISERR(FIND(X$2,Niestac!$S50))=FALSE,"+","-")</f>
        <v>-</v>
      </c>
      <c r="Y44" s="248" t="str">
        <f>Niestac!C50</f>
        <v>Przedmiot obieralny 5: Mikroelektronika / Podstawy robotyki</v>
      </c>
      <c r="Z44" s="382" t="str">
        <f>IF(ISERR(FIND(Z$2,Niestac!$S50))=FALSE,"+","-")</f>
        <v>-</v>
      </c>
      <c r="AA44" s="382" t="str">
        <f>IF(ISERR(FIND(AA$2,Niestac!$S50))=FALSE,"+","-")</f>
        <v>+</v>
      </c>
      <c r="AB44" s="382" t="str">
        <f>IF(ISERR(FIND(AB$2,Niestac!$S50))=FALSE,"+","-")</f>
        <v>-</v>
      </c>
      <c r="AC44" s="382" t="str">
        <f>IF(ISERR(FIND(AC$2,Niestac!$S50))=FALSE,"+","-")</f>
        <v>-</v>
      </c>
      <c r="AD44" s="382" t="str">
        <f>IF(ISERR(FIND(AD$2,Niestac!$S50))=FALSE,"+","-")</f>
        <v>-</v>
      </c>
      <c r="AE44" s="382" t="str">
        <f>IF(ISERR(FIND(AE$2,Niestac!$S50))=FALSE,"+","-")</f>
        <v>-</v>
      </c>
      <c r="AF44" s="382" t="str">
        <f>IF(ISERR(FIND(AF$2,Niestac!$S50))=FALSE,"+","-")</f>
        <v>-</v>
      </c>
      <c r="AG44" s="382" t="str">
        <f>IF(ISERR(FIND(AG$2,Niestac!$S50))=FALSE,"+","-")</f>
        <v>-</v>
      </c>
      <c r="AH44" s="382" t="str">
        <f>IF(ISERR(FIND(AH$2,Niestac!$T50))=FALSE,"+","-")</f>
        <v>+</v>
      </c>
      <c r="AI44" s="382" t="str">
        <f>IF(ISERR(FIND(AI$2,Niestac!$T50))=FALSE,"+","-")</f>
        <v>+</v>
      </c>
      <c r="AJ44" s="382" t="str">
        <f>IF(ISERR(FIND(AJ$2,Niestac!$T50))=FALSE,"+","-")</f>
        <v>-</v>
      </c>
      <c r="AK44" s="382" t="str">
        <f>IF(ISERR(FIND(AK$2,Niestac!$T50))=FALSE,"+","-")</f>
        <v>-</v>
      </c>
      <c r="AL44" s="382" t="str">
        <f>IF(ISERR(FIND(AL$2,Niestac!$T50))=FALSE,"+","-")</f>
        <v>-</v>
      </c>
    </row>
    <row r="45" spans="1:38" s="147" customFormat="1" x14ac:dyDescent="0.25">
      <c r="A45" s="248" t="str">
        <f>Niestac!C51</f>
        <v>Optymalizacja kombinatoryczna</v>
      </c>
      <c r="B45" s="382" t="str">
        <f>IF(ISERR(FIND(B$2,Niestac!$R51))=FALSE,"+","-")</f>
        <v>-</v>
      </c>
      <c r="C45" s="382" t="str">
        <f>IF(ISERR(FIND(C$2,Niestac!$R51))=FALSE,"+","-")</f>
        <v>-</v>
      </c>
      <c r="D45" s="382" t="str">
        <f>IF(ISERR(FIND(D$2,Niestac!$R51))=FALSE,"+","-")</f>
        <v>-</v>
      </c>
      <c r="E45" s="382" t="str">
        <f>IF(ISERR(FIND(E$2,Niestac!$R51))=FALSE,"+","-")</f>
        <v>+</v>
      </c>
      <c r="F45" s="382" t="str">
        <f>IF(ISERR(FIND(F$2,Niestac!$R51))=FALSE,"+","-")</f>
        <v>+</v>
      </c>
      <c r="G45" s="382" t="str">
        <f>IF(ISERR(FIND(G$2,Niestac!$R51))=FALSE,"+","-")</f>
        <v>-</v>
      </c>
      <c r="H45" s="382" t="str">
        <f>IF(ISERR(FIND(H$2,Niestac!$R51))=FALSE,"+","-")</f>
        <v>+</v>
      </c>
      <c r="I45" s="382" t="str">
        <f>IF(ISERR(FIND(I$2,Niestac!$R51))=FALSE,"+","-")</f>
        <v>-</v>
      </c>
      <c r="J45" s="382" t="str">
        <f>IF(ISERR(FIND(J$2,Niestac!$R51))=FALSE,"+","-")</f>
        <v>-</v>
      </c>
      <c r="K45" s="382" t="str">
        <f>IF(ISERR(FIND(K$2,Niestac!$R51))=FALSE,"+","-")</f>
        <v>-</v>
      </c>
      <c r="L45" s="382" t="str">
        <f>IF(ISERR(FIND(L$2,Niestac!$R51))=FALSE,"+","-")</f>
        <v>-</v>
      </c>
      <c r="M45" s="248" t="str">
        <f>Niestac!C51</f>
        <v>Optymalizacja kombinatoryczna</v>
      </c>
      <c r="N45" s="382" t="str">
        <f>IF(ISERR(FIND(N$2,Niestac!$S51))=FALSE,"+","-")</f>
        <v>-</v>
      </c>
      <c r="O45" s="382" t="str">
        <f>IF(ISERR(FIND(O$2,Niestac!$S51))=FALSE,"+","-")</f>
        <v>-</v>
      </c>
      <c r="P45" s="382" t="str">
        <f>IF(ISERR(FIND(P$2,Niestac!$S51))=FALSE,"+","-")</f>
        <v>+</v>
      </c>
      <c r="Q45" s="382" t="str">
        <f>IF(ISERR(FIND(Q$2,Niestac!$S51))=FALSE,"+","-")</f>
        <v>+</v>
      </c>
      <c r="R45" s="382" t="str">
        <f>IF(ISERR(FIND(R$2,Niestac!$S51))=FALSE,"+","-")</f>
        <v>-</v>
      </c>
      <c r="S45" s="382" t="str">
        <f>IF(ISERR(FIND(S$2,Niestac!$S51))=FALSE,"+","-")</f>
        <v>-</v>
      </c>
      <c r="T45" s="382" t="str">
        <f>IF(ISERR(FIND(T$2,Niestac!$S51))=FALSE,"+","-")</f>
        <v>-</v>
      </c>
      <c r="U45" s="382" t="str">
        <f>IF(ISERR(FIND(U$2,Niestac!$S51))=FALSE,"+","-")</f>
        <v>+</v>
      </c>
      <c r="V45" s="382" t="str">
        <f>IF(ISERR(FIND(V$2,Niestac!$S51))=FALSE,"+","-")</f>
        <v>-</v>
      </c>
      <c r="W45" s="382" t="str">
        <f>IF(ISERR(FIND(W$2,Niestac!$S51))=FALSE,"+","-")</f>
        <v>-</v>
      </c>
      <c r="X45" s="382" t="str">
        <f>IF(ISERR(FIND(X$2,Niestac!$S51))=FALSE,"+","-")</f>
        <v>+</v>
      </c>
      <c r="Y45" s="248" t="str">
        <f>Niestac!C51</f>
        <v>Optymalizacja kombinatoryczna</v>
      </c>
      <c r="Z45" s="382" t="str">
        <f>IF(ISERR(FIND(Z$2,Niestac!$S51))=FALSE,"+","-")</f>
        <v>-</v>
      </c>
      <c r="AA45" s="382" t="str">
        <f>IF(ISERR(FIND(AA$2,Niestac!$S51))=FALSE,"+","-")</f>
        <v>-</v>
      </c>
      <c r="AB45" s="382" t="str">
        <f>IF(ISERR(FIND(AB$2,Niestac!$S51))=FALSE,"+","-")</f>
        <v>-</v>
      </c>
      <c r="AC45" s="382" t="str">
        <f>IF(ISERR(FIND(AC$2,Niestac!$S51))=FALSE,"+","-")</f>
        <v>-</v>
      </c>
      <c r="AD45" s="382" t="str">
        <f>IF(ISERR(FIND(AD$2,Niestac!$S51))=FALSE,"+","-")</f>
        <v>-</v>
      </c>
      <c r="AE45" s="382" t="str">
        <f>IF(ISERR(FIND(AE$2,Niestac!$S51))=FALSE,"+","-")</f>
        <v>-</v>
      </c>
      <c r="AF45" s="382" t="str">
        <f>IF(ISERR(FIND(AF$2,Niestac!$S51))=FALSE,"+","-")</f>
        <v>-</v>
      </c>
      <c r="AG45" s="382" t="str">
        <f>IF(ISERR(FIND(AG$2,Niestac!$S51))=FALSE,"+","-")</f>
        <v>-</v>
      </c>
      <c r="AH45" s="382" t="str">
        <f>IF(ISERR(FIND(AH$2,Niestac!$T51))=FALSE,"+","-")</f>
        <v>+</v>
      </c>
      <c r="AI45" s="382" t="str">
        <f>IF(ISERR(FIND(AI$2,Niestac!$T51))=FALSE,"+","-")</f>
        <v>+</v>
      </c>
      <c r="AJ45" s="382" t="str">
        <f>IF(ISERR(FIND(AJ$2,Niestac!$T51))=FALSE,"+","-")</f>
        <v>-</v>
      </c>
      <c r="AK45" s="382" t="str">
        <f>IF(ISERR(FIND(AK$2,Niestac!$T51))=FALSE,"+","-")</f>
        <v>-</v>
      </c>
      <c r="AL45" s="382" t="str">
        <f>IF(ISERR(FIND(AL$2,Niestac!$T51))=FALSE,"+","-")</f>
        <v>-</v>
      </c>
    </row>
    <row r="46" spans="1:38" s="147" customFormat="1" hidden="1" x14ac:dyDescent="0.25">
      <c r="A46" s="248" t="e">
        <f>Niestac!#REF!</f>
        <v>#REF!</v>
      </c>
      <c r="B46" s="382" t="str">
        <f>IF(ISERR(FIND(B$2,Niestac!#REF!))=FALSE,"+","-")</f>
        <v>-</v>
      </c>
      <c r="C46" s="382" t="str">
        <f>IF(ISERR(FIND(C$2,Niestac!#REF!))=FALSE,"+","-")</f>
        <v>-</v>
      </c>
      <c r="D46" s="382" t="str">
        <f>IF(ISERR(FIND(D$2,Niestac!#REF!))=FALSE,"+","-")</f>
        <v>-</v>
      </c>
      <c r="E46" s="382" t="str">
        <f>IF(ISERR(FIND(E$2,Niestac!#REF!))=FALSE,"+","-")</f>
        <v>-</v>
      </c>
      <c r="F46" s="382" t="str">
        <f>IF(ISERR(FIND(F$2,Niestac!#REF!))=FALSE,"+","-")</f>
        <v>-</v>
      </c>
      <c r="G46" s="382" t="str">
        <f>IF(ISERR(FIND(G$2,Niestac!#REF!))=FALSE,"+","-")</f>
        <v>-</v>
      </c>
      <c r="H46" s="382" t="str">
        <f>IF(ISERR(FIND(H$2,Niestac!#REF!))=FALSE,"+","-")</f>
        <v>-</v>
      </c>
      <c r="I46" s="382" t="str">
        <f>IF(ISERR(FIND(I$2,Niestac!#REF!))=FALSE,"+","-")</f>
        <v>-</v>
      </c>
      <c r="J46" s="382" t="str">
        <f>IF(ISERR(FIND(J$2,Niestac!#REF!))=FALSE,"+","-")</f>
        <v>-</v>
      </c>
      <c r="K46" s="382" t="str">
        <f>IF(ISERR(FIND(K$2,Niestac!#REF!))=FALSE,"+","-")</f>
        <v>-</v>
      </c>
      <c r="L46" s="382" t="str">
        <f>IF(ISERR(FIND(L$2,Niestac!#REF!))=FALSE,"+","-")</f>
        <v>-</v>
      </c>
      <c r="M46" s="248" t="e">
        <f>Niestac!#REF!</f>
        <v>#REF!</v>
      </c>
      <c r="N46" s="382" t="str">
        <f>IF(ISERR(FIND(N$2,Niestac!#REF!))=FALSE,"+","-")</f>
        <v>-</v>
      </c>
      <c r="O46" s="382" t="str">
        <f>IF(ISERR(FIND(O$2,Niestac!#REF!))=FALSE,"+","-")</f>
        <v>-</v>
      </c>
      <c r="P46" s="382" t="str">
        <f>IF(ISERR(FIND(P$2,Niestac!#REF!))=FALSE,"+","-")</f>
        <v>-</v>
      </c>
      <c r="Q46" s="382" t="str">
        <f>IF(ISERR(FIND(Q$2,Niestac!#REF!))=FALSE,"+","-")</f>
        <v>-</v>
      </c>
      <c r="R46" s="382" t="str">
        <f>IF(ISERR(FIND(R$2,Niestac!#REF!))=FALSE,"+","-")</f>
        <v>-</v>
      </c>
      <c r="S46" s="382" t="str">
        <f>IF(ISERR(FIND(S$2,Niestac!#REF!))=FALSE,"+","-")</f>
        <v>-</v>
      </c>
      <c r="T46" s="382" t="str">
        <f>IF(ISERR(FIND(T$2,Niestac!#REF!))=FALSE,"+","-")</f>
        <v>-</v>
      </c>
      <c r="U46" s="382" t="str">
        <f>IF(ISERR(FIND(U$2,Niestac!#REF!))=FALSE,"+","-")</f>
        <v>-</v>
      </c>
      <c r="V46" s="382" t="str">
        <f>IF(ISERR(FIND(V$2,Niestac!#REF!))=FALSE,"+","-")</f>
        <v>-</v>
      </c>
      <c r="W46" s="382" t="str">
        <f>IF(ISERR(FIND(W$2,Niestac!#REF!))=FALSE,"+","-")</f>
        <v>-</v>
      </c>
      <c r="X46" s="382" t="str">
        <f>IF(ISERR(FIND(X$2,Niestac!#REF!))=FALSE,"+","-")</f>
        <v>-</v>
      </c>
      <c r="Y46" s="248" t="e">
        <f>Niestac!#REF!</f>
        <v>#REF!</v>
      </c>
      <c r="Z46" s="382" t="str">
        <f>IF(ISERR(FIND(Z$2,Niestac!#REF!))=FALSE,"+","-")</f>
        <v>-</v>
      </c>
      <c r="AA46" s="382" t="str">
        <f>IF(ISERR(FIND(AA$2,Niestac!#REF!))=FALSE,"+","-")</f>
        <v>-</v>
      </c>
      <c r="AB46" s="382" t="str">
        <f>IF(ISERR(FIND(AB$2,Niestac!#REF!))=FALSE,"+","-")</f>
        <v>-</v>
      </c>
      <c r="AC46" s="382" t="str">
        <f>IF(ISERR(FIND(AC$2,Niestac!#REF!))=FALSE,"+","-")</f>
        <v>-</v>
      </c>
      <c r="AD46" s="382" t="str">
        <f>IF(ISERR(FIND(AD$2,Niestac!#REF!))=FALSE,"+","-")</f>
        <v>-</v>
      </c>
      <c r="AE46" s="382" t="str">
        <f>IF(ISERR(FIND(AE$2,Niestac!#REF!))=FALSE,"+","-")</f>
        <v>-</v>
      </c>
      <c r="AF46" s="382" t="str">
        <f>IF(ISERR(FIND(AF$2,Niestac!#REF!))=FALSE,"+","-")</f>
        <v>-</v>
      </c>
      <c r="AG46" s="382" t="str">
        <f>IF(ISERR(FIND(AG$2,Niestac!#REF!))=FALSE,"+","-")</f>
        <v>-</v>
      </c>
      <c r="AH46" s="382" t="str">
        <f>IF(ISERR(FIND(AH$2,Niestac!#REF!))=FALSE,"+","-")</f>
        <v>-</v>
      </c>
      <c r="AI46" s="382" t="str">
        <f>IF(ISERR(FIND(AI$2,Niestac!#REF!))=FALSE,"+","-")</f>
        <v>-</v>
      </c>
      <c r="AJ46" s="382" t="str">
        <f>IF(ISERR(FIND(AJ$2,Niestac!#REF!))=FALSE,"+","-")</f>
        <v>-</v>
      </c>
      <c r="AK46" s="382" t="str">
        <f>IF(ISERR(FIND(AK$2,Niestac!#REF!))=FALSE,"+","-")</f>
        <v>-</v>
      </c>
      <c r="AL46" s="382" t="str">
        <f>IF(ISERR(FIND(AL$2,Niestac!#REF!))=FALSE,"+","-")</f>
        <v>-</v>
      </c>
    </row>
    <row r="47" spans="1:38" s="147" customFormat="1" x14ac:dyDescent="0.25">
      <c r="A47" s="248" t="str">
        <f>Niestac!C52</f>
        <v>Sieci komputerowe 1</v>
      </c>
      <c r="B47" s="382" t="str">
        <f>IF(ISERR(FIND(B$2,Niestac!$R52))=FALSE,"+","-")</f>
        <v>-</v>
      </c>
      <c r="C47" s="382" t="str">
        <f>IF(ISERR(FIND(C$2,Niestac!$R52))=FALSE,"+","-")</f>
        <v>-</v>
      </c>
      <c r="D47" s="382" t="str">
        <f>IF(ISERR(FIND(D$2,Niestac!$R52))=FALSE,"+","-")</f>
        <v>-</v>
      </c>
      <c r="E47" s="382" t="str">
        <f>IF(ISERR(FIND(E$2,Niestac!$R52))=FALSE,"+","-")</f>
        <v>+</v>
      </c>
      <c r="F47" s="382" t="str">
        <f>IF(ISERR(FIND(F$2,Niestac!$R52))=FALSE,"+","-")</f>
        <v>+</v>
      </c>
      <c r="G47" s="382" t="str">
        <f>IF(ISERR(FIND(G$2,Niestac!$R52))=FALSE,"+","-")</f>
        <v>+</v>
      </c>
      <c r="H47" s="382" t="str">
        <f>IF(ISERR(FIND(H$2,Niestac!$R52))=FALSE,"+","-")</f>
        <v>+</v>
      </c>
      <c r="I47" s="382" t="str">
        <f>IF(ISERR(FIND(I$2,Niestac!$R52))=FALSE,"+","-")</f>
        <v>-</v>
      </c>
      <c r="J47" s="382" t="str">
        <f>IF(ISERR(FIND(J$2,Niestac!$R52))=FALSE,"+","-")</f>
        <v>-</v>
      </c>
      <c r="K47" s="382" t="str">
        <f>IF(ISERR(FIND(K$2,Niestac!$R52))=FALSE,"+","-")</f>
        <v>-</v>
      </c>
      <c r="L47" s="382" t="str">
        <f>IF(ISERR(FIND(L$2,Niestac!$R52))=FALSE,"+","-")</f>
        <v>-</v>
      </c>
      <c r="M47" s="248" t="str">
        <f>Niestac!C52</f>
        <v>Sieci komputerowe 1</v>
      </c>
      <c r="N47" s="382" t="str">
        <f>IF(ISERR(FIND(N$2,Niestac!$S52))=FALSE,"+","-")</f>
        <v>-</v>
      </c>
      <c r="O47" s="382" t="str">
        <f>IF(ISERR(FIND(O$2,Niestac!$S52))=FALSE,"+","-")</f>
        <v>-</v>
      </c>
      <c r="P47" s="382" t="str">
        <f>IF(ISERR(FIND(P$2,Niestac!$S52))=FALSE,"+","-")</f>
        <v>-</v>
      </c>
      <c r="Q47" s="382" t="str">
        <f>IF(ISERR(FIND(Q$2,Niestac!$S52))=FALSE,"+","-")</f>
        <v>-</v>
      </c>
      <c r="R47" s="382" t="str">
        <f>IF(ISERR(FIND(R$2,Niestac!$S52))=FALSE,"+","-")</f>
        <v>-</v>
      </c>
      <c r="S47" s="382" t="str">
        <f>IF(ISERR(FIND(S$2,Niestac!$S52))=FALSE,"+","-")</f>
        <v>-</v>
      </c>
      <c r="T47" s="382" t="str">
        <f>IF(ISERR(FIND(T$2,Niestac!$S52))=FALSE,"+","-")</f>
        <v>-</v>
      </c>
      <c r="U47" s="382" t="str">
        <f>IF(ISERR(FIND(U$2,Niestac!$S52))=FALSE,"+","-")</f>
        <v>-</v>
      </c>
      <c r="V47" s="382" t="str">
        <f>IF(ISERR(FIND(V$2,Niestac!$S52))=FALSE,"+","-")</f>
        <v>+</v>
      </c>
      <c r="W47" s="382" t="str">
        <f>IF(ISERR(FIND(W$2,Niestac!$S52))=FALSE,"+","-")</f>
        <v>+</v>
      </c>
      <c r="X47" s="382" t="str">
        <f>IF(ISERR(FIND(X$2,Niestac!$S52))=FALSE,"+","-")</f>
        <v>-</v>
      </c>
      <c r="Y47" s="248" t="str">
        <f>Niestac!C52</f>
        <v>Sieci komputerowe 1</v>
      </c>
      <c r="Z47" s="382" t="str">
        <f>IF(ISERR(FIND(Z$2,Niestac!$S52))=FALSE,"+","-")</f>
        <v>+</v>
      </c>
      <c r="AA47" s="382" t="str">
        <f>IF(ISERR(FIND(AA$2,Niestac!$S52))=FALSE,"+","-")</f>
        <v>-</v>
      </c>
      <c r="AB47" s="382" t="str">
        <f>IF(ISERR(FIND(AB$2,Niestac!$S52))=FALSE,"+","-")</f>
        <v>-</v>
      </c>
      <c r="AC47" s="382" t="str">
        <f>IF(ISERR(FIND(AC$2,Niestac!$S52))=FALSE,"+","-")</f>
        <v>-</v>
      </c>
      <c r="AD47" s="382" t="str">
        <f>IF(ISERR(FIND(AD$2,Niestac!$S52))=FALSE,"+","-")</f>
        <v>-</v>
      </c>
      <c r="AE47" s="382" t="str">
        <f>IF(ISERR(FIND(AE$2,Niestac!$S52))=FALSE,"+","-")</f>
        <v>-</v>
      </c>
      <c r="AF47" s="382" t="str">
        <f>IF(ISERR(FIND(AF$2,Niestac!$S52))=FALSE,"+","-")</f>
        <v>+</v>
      </c>
      <c r="AG47" s="382" t="str">
        <f>IF(ISERR(FIND(AG$2,Niestac!$S52))=FALSE,"+","-")</f>
        <v>-</v>
      </c>
      <c r="AH47" s="382" t="str">
        <f>IF(ISERR(FIND(AH$2,Niestac!$T52))=FALSE,"+","-")</f>
        <v>+</v>
      </c>
      <c r="AI47" s="382" t="str">
        <f>IF(ISERR(FIND(AI$2,Niestac!$T52))=FALSE,"+","-")</f>
        <v>+</v>
      </c>
      <c r="AJ47" s="382" t="str">
        <f>IF(ISERR(FIND(AJ$2,Niestac!$T52))=FALSE,"+","-")</f>
        <v>-</v>
      </c>
      <c r="AK47" s="382" t="str">
        <f>IF(ISERR(FIND(AK$2,Niestac!$T52))=FALSE,"+","-")</f>
        <v>-</v>
      </c>
      <c r="AL47" s="382" t="str">
        <f>IF(ISERR(FIND(AL$2,Niestac!$T52))=FALSE,"+","-")</f>
        <v>-</v>
      </c>
    </row>
    <row r="48" spans="1:38" s="147" customFormat="1" x14ac:dyDescent="0.25">
      <c r="A48" s="248" t="str">
        <f>Niestac!C53</f>
        <v>Systemy baz danych</v>
      </c>
      <c r="B48" s="382" t="str">
        <f>IF(ISERR(FIND(B$2,Niestac!$R53))=FALSE,"+","-")</f>
        <v>-</v>
      </c>
      <c r="C48" s="382" t="str">
        <f>IF(ISERR(FIND(C$2,Niestac!$R53))=FALSE,"+","-")</f>
        <v>-</v>
      </c>
      <c r="D48" s="382" t="str">
        <f>IF(ISERR(FIND(D$2,Niestac!$R53))=FALSE,"+","-")</f>
        <v>-</v>
      </c>
      <c r="E48" s="382" t="str">
        <f>IF(ISERR(FIND(E$2,Niestac!$R53))=FALSE,"+","-")</f>
        <v>+</v>
      </c>
      <c r="F48" s="382" t="str">
        <f>IF(ISERR(FIND(F$2,Niestac!$R53))=FALSE,"+","-")</f>
        <v>+</v>
      </c>
      <c r="G48" s="382" t="str">
        <f>IF(ISERR(FIND(G$2,Niestac!$R53))=FALSE,"+","-")</f>
        <v>+</v>
      </c>
      <c r="H48" s="382" t="str">
        <f>IF(ISERR(FIND(H$2,Niestac!$R53))=FALSE,"+","-")</f>
        <v>+</v>
      </c>
      <c r="I48" s="382" t="str">
        <f>IF(ISERR(FIND(I$2,Niestac!$R53))=FALSE,"+","-")</f>
        <v>-</v>
      </c>
      <c r="J48" s="382" t="str">
        <f>IF(ISERR(FIND(J$2,Niestac!$R53))=FALSE,"+","-")</f>
        <v>-</v>
      </c>
      <c r="K48" s="382" t="str">
        <f>IF(ISERR(FIND(K$2,Niestac!$R53))=FALSE,"+","-")</f>
        <v>-</v>
      </c>
      <c r="L48" s="382" t="str">
        <f>IF(ISERR(FIND(L$2,Niestac!$R53))=FALSE,"+","-")</f>
        <v>-</v>
      </c>
      <c r="M48" s="248" t="str">
        <f>Niestac!C53</f>
        <v>Systemy baz danych</v>
      </c>
      <c r="N48" s="382" t="str">
        <f>IF(ISERR(FIND(N$2,Niestac!$S53))=FALSE,"+","-")</f>
        <v>-</v>
      </c>
      <c r="O48" s="382" t="str">
        <f>IF(ISERR(FIND(O$2,Niestac!$S53))=FALSE,"+","-")</f>
        <v>-</v>
      </c>
      <c r="P48" s="382" t="str">
        <f>IF(ISERR(FIND(P$2,Niestac!$S53))=FALSE,"+","-")</f>
        <v>-</v>
      </c>
      <c r="Q48" s="382" t="str">
        <f>IF(ISERR(FIND(Q$2,Niestac!$S53))=FALSE,"+","-")</f>
        <v>+</v>
      </c>
      <c r="R48" s="382" t="str">
        <f>IF(ISERR(FIND(R$2,Niestac!$S53))=FALSE,"+","-")</f>
        <v>-</v>
      </c>
      <c r="S48" s="382" t="str">
        <f>IF(ISERR(FIND(S$2,Niestac!$S53))=FALSE,"+","-")</f>
        <v>-</v>
      </c>
      <c r="T48" s="382" t="str">
        <f>IF(ISERR(FIND(T$2,Niestac!$S53))=FALSE,"+","-")</f>
        <v>-</v>
      </c>
      <c r="U48" s="382" t="str">
        <f>IF(ISERR(FIND(U$2,Niestac!$S53))=FALSE,"+","-")</f>
        <v>-</v>
      </c>
      <c r="V48" s="382" t="str">
        <f>IF(ISERR(FIND(V$2,Niestac!$S53))=FALSE,"+","-")</f>
        <v>+</v>
      </c>
      <c r="W48" s="382" t="str">
        <f>IF(ISERR(FIND(W$2,Niestac!$S53))=FALSE,"+","-")</f>
        <v>+</v>
      </c>
      <c r="X48" s="382" t="str">
        <f>IF(ISERR(FIND(X$2,Niestac!$S53))=FALSE,"+","-")</f>
        <v>+</v>
      </c>
      <c r="Y48" s="248" t="str">
        <f>Niestac!C53</f>
        <v>Systemy baz danych</v>
      </c>
      <c r="Z48" s="382" t="str">
        <f>IF(ISERR(FIND(Z$2,Niestac!$S53))=FALSE,"+","-")</f>
        <v>-</v>
      </c>
      <c r="AA48" s="382" t="str">
        <f>IF(ISERR(FIND(AA$2,Niestac!$S53))=FALSE,"+","-")</f>
        <v>-</v>
      </c>
      <c r="AB48" s="382" t="str">
        <f>IF(ISERR(FIND(AB$2,Niestac!$S53))=FALSE,"+","-")</f>
        <v>-</v>
      </c>
      <c r="AC48" s="382" t="str">
        <f>IF(ISERR(FIND(AC$2,Niestac!$S53))=FALSE,"+","-")</f>
        <v>-</v>
      </c>
      <c r="AD48" s="382" t="str">
        <f>IF(ISERR(FIND(AD$2,Niestac!$S53))=FALSE,"+","-")</f>
        <v>-</v>
      </c>
      <c r="AE48" s="382" t="str">
        <f>IF(ISERR(FIND(AE$2,Niestac!$S53))=FALSE,"+","-")</f>
        <v>-</v>
      </c>
      <c r="AF48" s="382" t="str">
        <f>IF(ISERR(FIND(AF$2,Niestac!$S53))=FALSE,"+","-")</f>
        <v>-</v>
      </c>
      <c r="AG48" s="382" t="str">
        <f>IF(ISERR(FIND(AG$2,Niestac!$S53))=FALSE,"+","-")</f>
        <v>-</v>
      </c>
      <c r="AH48" s="382" t="str">
        <f>IF(ISERR(FIND(AH$2,Niestac!$T53))=FALSE,"+","-")</f>
        <v>+</v>
      </c>
      <c r="AI48" s="382" t="str">
        <f>IF(ISERR(FIND(AI$2,Niestac!$T53))=FALSE,"+","-")</f>
        <v>+</v>
      </c>
      <c r="AJ48" s="382" t="str">
        <f>IF(ISERR(FIND(AJ$2,Niestac!$T53))=FALSE,"+","-")</f>
        <v>-</v>
      </c>
      <c r="AK48" s="382" t="str">
        <f>IF(ISERR(FIND(AK$2,Niestac!$T53))=FALSE,"+","-")</f>
        <v>-</v>
      </c>
      <c r="AL48" s="382" t="str">
        <f>IF(ISERR(FIND(AL$2,Niestac!$T53))=FALSE,"+","-")</f>
        <v>-</v>
      </c>
    </row>
    <row r="49" spans="1:38" s="147" customFormat="1" ht="25" x14ac:dyDescent="0.25">
      <c r="A49" s="248" t="str">
        <f>Niestac!C54</f>
        <v>Grafika komputerowa i wizualizacja / Computer Graphics and Visualization</v>
      </c>
      <c r="B49" s="382" t="str">
        <f>IF(ISERR(FIND(B$2,Niestac!$R54))=FALSE,"+","-")</f>
        <v>+</v>
      </c>
      <c r="C49" s="382" t="str">
        <f>IF(ISERR(FIND(C$2,Niestac!$R54))=FALSE,"+","-")</f>
        <v>-</v>
      </c>
      <c r="D49" s="382" t="str">
        <f>IF(ISERR(FIND(D$2,Niestac!$R54))=FALSE,"+","-")</f>
        <v>-</v>
      </c>
      <c r="E49" s="382" t="str">
        <f>IF(ISERR(FIND(E$2,Niestac!$R54))=FALSE,"+","-")</f>
        <v>+</v>
      </c>
      <c r="F49" s="382" t="str">
        <f>IF(ISERR(FIND(F$2,Niestac!$R54))=FALSE,"+","-")</f>
        <v>+</v>
      </c>
      <c r="G49" s="382" t="str">
        <f>IF(ISERR(FIND(G$2,Niestac!$R54))=FALSE,"+","-")</f>
        <v>-</v>
      </c>
      <c r="H49" s="382" t="str">
        <f>IF(ISERR(FIND(H$2,Niestac!$R54))=FALSE,"+","-")</f>
        <v>+</v>
      </c>
      <c r="I49" s="382" t="str">
        <f>IF(ISERR(FIND(I$2,Niestac!$R54))=FALSE,"+","-")</f>
        <v>-</v>
      </c>
      <c r="J49" s="382" t="str">
        <f>IF(ISERR(FIND(J$2,Niestac!$R54))=FALSE,"+","-")</f>
        <v>-</v>
      </c>
      <c r="K49" s="382" t="str">
        <f>IF(ISERR(FIND(K$2,Niestac!$R54))=FALSE,"+","-")</f>
        <v>-</v>
      </c>
      <c r="L49" s="382" t="str">
        <f>IF(ISERR(FIND(L$2,Niestac!$R54))=FALSE,"+","-")</f>
        <v>-</v>
      </c>
      <c r="M49" s="248" t="str">
        <f>Niestac!C54</f>
        <v>Grafika komputerowa i wizualizacja / Computer Graphics and Visualization</v>
      </c>
      <c r="N49" s="382" t="str">
        <f>IF(ISERR(FIND(N$2,Niestac!$S54))=FALSE,"+","-")</f>
        <v>-</v>
      </c>
      <c r="O49" s="382" t="str">
        <f>IF(ISERR(FIND(O$2,Niestac!$S54))=FALSE,"+","-")</f>
        <v>+</v>
      </c>
      <c r="P49" s="382" t="str">
        <f>IF(ISERR(FIND(P$2,Niestac!$S54))=FALSE,"+","-")</f>
        <v>-</v>
      </c>
      <c r="Q49" s="382" t="str">
        <f>IF(ISERR(FIND(Q$2,Niestac!$S54))=FALSE,"+","-")</f>
        <v>-</v>
      </c>
      <c r="R49" s="382" t="str">
        <f>IF(ISERR(FIND(R$2,Niestac!$S54))=FALSE,"+","-")</f>
        <v>-</v>
      </c>
      <c r="S49" s="382" t="str">
        <f>IF(ISERR(FIND(S$2,Niestac!$S54))=FALSE,"+","-")</f>
        <v>-</v>
      </c>
      <c r="T49" s="382" t="str">
        <f>IF(ISERR(FIND(T$2,Niestac!$S54))=FALSE,"+","-")</f>
        <v>-</v>
      </c>
      <c r="U49" s="382" t="str">
        <f>IF(ISERR(FIND(U$2,Niestac!$S54))=FALSE,"+","-")</f>
        <v>-</v>
      </c>
      <c r="V49" s="382" t="str">
        <f>IF(ISERR(FIND(V$2,Niestac!$S54))=FALSE,"+","-")</f>
        <v>-</v>
      </c>
      <c r="W49" s="382" t="str">
        <f>IF(ISERR(FIND(W$2,Niestac!$S54))=FALSE,"+","-")</f>
        <v>-</v>
      </c>
      <c r="X49" s="382" t="str">
        <f>IF(ISERR(FIND(X$2,Niestac!$S54))=FALSE,"+","-")</f>
        <v>+</v>
      </c>
      <c r="Y49" s="248" t="str">
        <f>Niestac!C54</f>
        <v>Grafika komputerowa i wizualizacja / Computer Graphics and Visualization</v>
      </c>
      <c r="Z49" s="382" t="str">
        <f>IF(ISERR(FIND(Z$2,Niestac!$S54))=FALSE,"+","-")</f>
        <v>-</v>
      </c>
      <c r="AA49" s="382" t="str">
        <f>IF(ISERR(FIND(AA$2,Niestac!$S54))=FALSE,"+","-")</f>
        <v>-</v>
      </c>
      <c r="AB49" s="382" t="str">
        <f>IF(ISERR(FIND(AB$2,Niestac!$S54))=FALSE,"+","-")</f>
        <v>+</v>
      </c>
      <c r="AC49" s="382" t="str">
        <f>IF(ISERR(FIND(AC$2,Niestac!$S54))=FALSE,"+","-")</f>
        <v>-</v>
      </c>
      <c r="AD49" s="382" t="str">
        <f>IF(ISERR(FIND(AD$2,Niestac!$S54))=FALSE,"+","-")</f>
        <v>-</v>
      </c>
      <c r="AE49" s="382" t="str">
        <f>IF(ISERR(FIND(AE$2,Niestac!$S54))=FALSE,"+","-")</f>
        <v>-</v>
      </c>
      <c r="AF49" s="382" t="str">
        <f>IF(ISERR(FIND(AF$2,Niestac!$S54))=FALSE,"+","-")</f>
        <v>-</v>
      </c>
      <c r="AG49" s="382" t="str">
        <f>IF(ISERR(FIND(AG$2,Niestac!$S54))=FALSE,"+","-")</f>
        <v>-</v>
      </c>
      <c r="AH49" s="382" t="str">
        <f>IF(ISERR(FIND(AH$2,Niestac!$T54))=FALSE,"+","-")</f>
        <v>+</v>
      </c>
      <c r="AI49" s="382" t="str">
        <f>IF(ISERR(FIND(AI$2,Niestac!$T54))=FALSE,"+","-")</f>
        <v>+</v>
      </c>
      <c r="AJ49" s="382" t="str">
        <f>IF(ISERR(FIND(AJ$2,Niestac!$T54))=FALSE,"+","-")</f>
        <v>-</v>
      </c>
      <c r="AK49" s="382" t="str">
        <f>IF(ISERR(FIND(AK$2,Niestac!$T54))=FALSE,"+","-")</f>
        <v>-</v>
      </c>
      <c r="AL49" s="382" t="str">
        <f>IF(ISERR(FIND(AL$2,Niestac!$T54))=FALSE,"+","-")</f>
        <v>-</v>
      </c>
    </row>
    <row r="50" spans="1:38" s="147" customFormat="1" x14ac:dyDescent="0.25">
      <c r="A50" s="248" t="str">
        <f>Niestac!C56</f>
        <v>Język angielski</v>
      </c>
      <c r="B50" s="382" t="str">
        <f>IF(ISERR(FIND(B$2,Niestac!$R56))=FALSE,"+","-")</f>
        <v>-</v>
      </c>
      <c r="C50" s="382" t="str">
        <f>IF(ISERR(FIND(C$2,Niestac!$R56))=FALSE,"+","-")</f>
        <v>-</v>
      </c>
      <c r="D50" s="382" t="str">
        <f>IF(ISERR(FIND(D$2,Niestac!$R56))=FALSE,"+","-")</f>
        <v>-</v>
      </c>
      <c r="E50" s="382" t="str">
        <f>IF(ISERR(FIND(E$2,Niestac!$R56))=FALSE,"+","-")</f>
        <v>-</v>
      </c>
      <c r="F50" s="382" t="str">
        <f>IF(ISERR(FIND(F$2,Niestac!$R56))=FALSE,"+","-")</f>
        <v>-</v>
      </c>
      <c r="G50" s="382" t="str">
        <f>IF(ISERR(FIND(G$2,Niestac!$R56))=FALSE,"+","-")</f>
        <v>-</v>
      </c>
      <c r="H50" s="382" t="str">
        <f>IF(ISERR(FIND(H$2,Niestac!$R56))=FALSE,"+","-")</f>
        <v>-</v>
      </c>
      <c r="I50" s="382" t="str">
        <f>IF(ISERR(FIND(I$2,Niestac!$R56))=FALSE,"+","-")</f>
        <v>-</v>
      </c>
      <c r="J50" s="382" t="str">
        <f>IF(ISERR(FIND(J$2,Niestac!$R56))=FALSE,"+","-")</f>
        <v>-</v>
      </c>
      <c r="K50" s="382" t="str">
        <f>IF(ISERR(FIND(K$2,Niestac!$R56))=FALSE,"+","-")</f>
        <v>-</v>
      </c>
      <c r="L50" s="382" t="str">
        <f>IF(ISERR(FIND(L$2,Niestac!$R56))=FALSE,"+","-")</f>
        <v>-</v>
      </c>
      <c r="M50" s="248" t="str">
        <f>Niestac!C56</f>
        <v>Język angielski</v>
      </c>
      <c r="N50" s="382" t="str">
        <f>IF(ISERR(FIND(N$2,Niestac!$S56))=FALSE,"+","-")</f>
        <v>+</v>
      </c>
      <c r="O50" s="382" t="str">
        <f>IF(ISERR(FIND(O$2,Niestac!$S56))=FALSE,"+","-")</f>
        <v>-</v>
      </c>
      <c r="P50" s="382" t="str">
        <f>IF(ISERR(FIND(P$2,Niestac!$S56))=FALSE,"+","-")</f>
        <v>-</v>
      </c>
      <c r="Q50" s="382" t="str">
        <f>IF(ISERR(FIND(Q$2,Niestac!$S56))=FALSE,"+","-")</f>
        <v>-</v>
      </c>
      <c r="R50" s="382" t="str">
        <f>IF(ISERR(FIND(R$2,Niestac!$S56))=FALSE,"+","-")</f>
        <v>-</v>
      </c>
      <c r="S50" s="382" t="str">
        <f>IF(ISERR(FIND(S$2,Niestac!$S56))=FALSE,"+","-")</f>
        <v>-</v>
      </c>
      <c r="T50" s="382" t="str">
        <f>IF(ISERR(FIND(T$2,Niestac!$S56))=FALSE,"+","-")</f>
        <v>-</v>
      </c>
      <c r="U50" s="382" t="str">
        <f>IF(ISERR(FIND(U$2,Niestac!$S56))=FALSE,"+","-")</f>
        <v>-</v>
      </c>
      <c r="V50" s="382" t="str">
        <f>IF(ISERR(FIND(V$2,Niestac!$S56))=FALSE,"+","-")</f>
        <v>-</v>
      </c>
      <c r="W50" s="382" t="str">
        <f>IF(ISERR(FIND(W$2,Niestac!$S56))=FALSE,"+","-")</f>
        <v>-</v>
      </c>
      <c r="X50" s="382" t="str">
        <f>IF(ISERR(FIND(X$2,Niestac!$S56))=FALSE,"+","-")</f>
        <v>-</v>
      </c>
      <c r="Y50" s="248" t="str">
        <f>Niestac!C56</f>
        <v>Język angielski</v>
      </c>
      <c r="Z50" s="382" t="str">
        <f>IF(ISERR(FIND(Z$2,Niestac!$S56))=FALSE,"+","-")</f>
        <v>-</v>
      </c>
      <c r="AA50" s="382" t="str">
        <f>IF(ISERR(FIND(AA$2,Niestac!$S56))=FALSE,"+","-")</f>
        <v>-</v>
      </c>
      <c r="AB50" s="382" t="str">
        <f>IF(ISERR(FIND(AB$2,Niestac!$S56))=FALSE,"+","-")</f>
        <v>-</v>
      </c>
      <c r="AC50" s="382" t="str">
        <f>IF(ISERR(FIND(AC$2,Niestac!$S56))=FALSE,"+","-")</f>
        <v>+</v>
      </c>
      <c r="AD50" s="382" t="str">
        <f>IF(ISERR(FIND(AD$2,Niestac!$S56))=FALSE,"+","-")</f>
        <v>+</v>
      </c>
      <c r="AE50" s="382" t="str">
        <f>IF(ISERR(FIND(AE$2,Niestac!$S56))=FALSE,"+","-")</f>
        <v>+</v>
      </c>
      <c r="AF50" s="382" t="str">
        <f>IF(ISERR(FIND(AF$2,Niestac!$S56))=FALSE,"+","-")</f>
        <v>-</v>
      </c>
      <c r="AG50" s="382" t="str">
        <f>IF(ISERR(FIND(AG$2,Niestac!$S56))=FALSE,"+","-")</f>
        <v>-</v>
      </c>
      <c r="AH50" s="382" t="str">
        <f>IF(ISERR(FIND(AH$2,Niestac!$T56))=FALSE,"+","-")</f>
        <v>-</v>
      </c>
      <c r="AI50" s="382" t="str">
        <f>IF(ISERR(FIND(AI$2,Niestac!$T56))=FALSE,"+","-")</f>
        <v>-</v>
      </c>
      <c r="AJ50" s="382" t="str">
        <f>IF(ISERR(FIND(AJ$2,Niestac!$T56))=FALSE,"+","-")</f>
        <v>-</v>
      </c>
      <c r="AK50" s="382" t="str">
        <f>IF(ISERR(FIND(AK$2,Niestac!$T56))=FALSE,"+","-")</f>
        <v>+</v>
      </c>
      <c r="AL50" s="382" t="str">
        <f>IF(ISERR(FIND(AL$2,Niestac!$T56))=FALSE,"+","-")</f>
        <v>-</v>
      </c>
    </row>
    <row r="51" spans="1:38" s="147" customFormat="1" ht="12.75" hidden="1" customHeight="1" x14ac:dyDescent="0.25">
      <c r="A51" s="248">
        <f>Niestac!C57</f>
        <v>0</v>
      </c>
      <c r="B51" s="382" t="str">
        <f>IF(ISERR(FIND(B$2,Niestac!$R57))=FALSE,"+","-")</f>
        <v>-</v>
      </c>
      <c r="C51" s="382" t="str">
        <f>IF(ISERR(FIND(C$2,Niestac!$R57))=FALSE,"+","-")</f>
        <v>-</v>
      </c>
      <c r="D51" s="382" t="str">
        <f>IF(ISERR(FIND(D$2,Niestac!$R57))=FALSE,"+","-")</f>
        <v>-</v>
      </c>
      <c r="E51" s="382" t="str">
        <f>IF(ISERR(FIND(E$2,Niestac!$R57))=FALSE,"+","-")</f>
        <v>-</v>
      </c>
      <c r="F51" s="382" t="str">
        <f>IF(ISERR(FIND(F$2,Niestac!$R57))=FALSE,"+","-")</f>
        <v>-</v>
      </c>
      <c r="G51" s="382" t="str">
        <f>IF(ISERR(FIND(G$2,Niestac!$R57))=FALSE,"+","-")</f>
        <v>-</v>
      </c>
      <c r="H51" s="382" t="str">
        <f>IF(ISERR(FIND(H$2,Niestac!$R57))=FALSE,"+","-")</f>
        <v>-</v>
      </c>
      <c r="I51" s="382" t="str">
        <f>IF(ISERR(FIND(I$2,Niestac!$R57))=FALSE,"+","-")</f>
        <v>-</v>
      </c>
      <c r="J51" s="382" t="str">
        <f>IF(ISERR(FIND(J$2,Niestac!$R57))=FALSE,"+","-")</f>
        <v>-</v>
      </c>
      <c r="K51" s="382" t="str">
        <f>IF(ISERR(FIND(K$2,Niestac!$R57))=FALSE,"+","-")</f>
        <v>-</v>
      </c>
      <c r="L51" s="382" t="str">
        <f>IF(ISERR(FIND(L$2,Niestac!$R57))=FALSE,"+","-")</f>
        <v>-</v>
      </c>
      <c r="M51" s="248">
        <f>Niestac!C57</f>
        <v>0</v>
      </c>
      <c r="N51" s="382" t="str">
        <f>IF(ISERR(FIND(N$2,Niestac!$S57))=FALSE,"+","-")</f>
        <v>-</v>
      </c>
      <c r="O51" s="382" t="str">
        <f>IF(ISERR(FIND(O$2,Niestac!$S57))=FALSE,"+","-")</f>
        <v>-</v>
      </c>
      <c r="P51" s="382" t="str">
        <f>IF(ISERR(FIND(P$2,Niestac!$S57))=FALSE,"+","-")</f>
        <v>-</v>
      </c>
      <c r="Q51" s="382" t="str">
        <f>IF(ISERR(FIND(Q$2,Niestac!$S57))=FALSE,"+","-")</f>
        <v>-</v>
      </c>
      <c r="R51" s="382" t="str">
        <f>IF(ISERR(FIND(R$2,Niestac!$S57))=FALSE,"+","-")</f>
        <v>-</v>
      </c>
      <c r="S51" s="382" t="str">
        <f>IF(ISERR(FIND(S$2,Niestac!$S57))=FALSE,"+","-")</f>
        <v>-</v>
      </c>
      <c r="T51" s="382" t="str">
        <f>IF(ISERR(FIND(T$2,Niestac!$S57))=FALSE,"+","-")</f>
        <v>-</v>
      </c>
      <c r="U51" s="382" t="str">
        <f>IF(ISERR(FIND(U$2,Niestac!$S57))=FALSE,"+","-")</f>
        <v>-</v>
      </c>
      <c r="V51" s="382" t="str">
        <f>IF(ISERR(FIND(V$2,Niestac!$S57))=FALSE,"+","-")</f>
        <v>-</v>
      </c>
      <c r="W51" s="382" t="str">
        <f>IF(ISERR(FIND(W$2,Niestac!$S57))=FALSE,"+","-")</f>
        <v>-</v>
      </c>
      <c r="X51" s="382" t="str">
        <f>IF(ISERR(FIND(X$2,Niestac!$S57))=FALSE,"+","-")</f>
        <v>-</v>
      </c>
      <c r="Y51" s="248">
        <f>Niestac!C57</f>
        <v>0</v>
      </c>
      <c r="Z51" s="382" t="str">
        <f>IF(ISERR(FIND(Z$2,Niestac!$S57))=FALSE,"+","-")</f>
        <v>-</v>
      </c>
      <c r="AA51" s="382" t="str">
        <f>IF(ISERR(FIND(AA$2,Niestac!$S57))=FALSE,"+","-")</f>
        <v>-</v>
      </c>
      <c r="AB51" s="382" t="str">
        <f>IF(ISERR(FIND(AB$2,Niestac!$S57))=FALSE,"+","-")</f>
        <v>-</v>
      </c>
      <c r="AC51" s="382" t="str">
        <f>IF(ISERR(FIND(AC$2,Niestac!$S57))=FALSE,"+","-")</f>
        <v>-</v>
      </c>
      <c r="AD51" s="382" t="str">
        <f>IF(ISERR(FIND(AD$2,Niestac!$S57))=FALSE,"+","-")</f>
        <v>-</v>
      </c>
      <c r="AE51" s="382" t="str">
        <f>IF(ISERR(FIND(AE$2,Niestac!$S57))=FALSE,"+","-")</f>
        <v>-</v>
      </c>
      <c r="AF51" s="382" t="str">
        <f>IF(ISERR(FIND(AF$2,Niestac!$S57))=FALSE,"+","-")</f>
        <v>-</v>
      </c>
      <c r="AG51" s="382" t="str">
        <f>IF(ISERR(FIND(AG$2,Niestac!$S57))=FALSE,"+","-")</f>
        <v>-</v>
      </c>
      <c r="AH51" s="382" t="str">
        <f>IF(ISERR(FIND(AH$2,Niestac!$T57))=FALSE,"+","-")</f>
        <v>-</v>
      </c>
      <c r="AI51" s="382" t="str">
        <f>IF(ISERR(FIND(AI$2,Niestac!$T57))=FALSE,"+","-")</f>
        <v>-</v>
      </c>
      <c r="AJ51" s="382" t="str">
        <f>IF(ISERR(FIND(AJ$2,Niestac!$T57))=FALSE,"+","-")</f>
        <v>-</v>
      </c>
      <c r="AK51" s="382" t="str">
        <f>IF(ISERR(FIND(AK$2,Niestac!$T57))=FALSE,"+","-")</f>
        <v>-</v>
      </c>
      <c r="AL51" s="382" t="str">
        <f>IF(ISERR(FIND(AL$2,Niestac!$T57))=FALSE,"+","-")</f>
        <v>-</v>
      </c>
    </row>
    <row r="52" spans="1:38" s="147" customFormat="1" ht="12.75" hidden="1" customHeight="1" x14ac:dyDescent="0.25">
      <c r="A52" s="248">
        <f>Niestac!C58</f>
        <v>0</v>
      </c>
      <c r="B52" s="382" t="str">
        <f>IF(ISERR(FIND(B$2,Niestac!$R58))=FALSE,"+","-")</f>
        <v>-</v>
      </c>
      <c r="C52" s="382" t="str">
        <f>IF(ISERR(FIND(C$2,Niestac!$R58))=FALSE,"+","-")</f>
        <v>-</v>
      </c>
      <c r="D52" s="382" t="str">
        <f>IF(ISERR(FIND(D$2,Niestac!$R58))=FALSE,"+","-")</f>
        <v>-</v>
      </c>
      <c r="E52" s="382" t="str">
        <f>IF(ISERR(FIND(E$2,Niestac!$R58))=FALSE,"+","-")</f>
        <v>-</v>
      </c>
      <c r="F52" s="382" t="str">
        <f>IF(ISERR(FIND(F$2,Niestac!$R58))=FALSE,"+","-")</f>
        <v>-</v>
      </c>
      <c r="G52" s="382" t="str">
        <f>IF(ISERR(FIND(G$2,Niestac!$R58))=FALSE,"+","-")</f>
        <v>-</v>
      </c>
      <c r="H52" s="382" t="str">
        <f>IF(ISERR(FIND(H$2,Niestac!$R58))=FALSE,"+","-")</f>
        <v>-</v>
      </c>
      <c r="I52" s="382" t="str">
        <f>IF(ISERR(FIND(I$2,Niestac!$R58))=FALSE,"+","-")</f>
        <v>-</v>
      </c>
      <c r="J52" s="382" t="str">
        <f>IF(ISERR(FIND(J$2,Niestac!$R58))=FALSE,"+","-")</f>
        <v>-</v>
      </c>
      <c r="K52" s="382" t="str">
        <f>IF(ISERR(FIND(K$2,Niestac!$R58))=FALSE,"+","-")</f>
        <v>-</v>
      </c>
      <c r="L52" s="382" t="str">
        <f>IF(ISERR(FIND(L$2,Niestac!$R58))=FALSE,"+","-")</f>
        <v>-</v>
      </c>
      <c r="M52" s="248">
        <f>Niestac!C58</f>
        <v>0</v>
      </c>
      <c r="N52" s="382" t="str">
        <f>IF(ISERR(FIND(N$2,Niestac!$S58))=FALSE,"+","-")</f>
        <v>-</v>
      </c>
      <c r="O52" s="382" t="str">
        <f>IF(ISERR(FIND(O$2,Niestac!$S58))=FALSE,"+","-")</f>
        <v>-</v>
      </c>
      <c r="P52" s="382" t="str">
        <f>IF(ISERR(FIND(P$2,Niestac!$S58))=FALSE,"+","-")</f>
        <v>-</v>
      </c>
      <c r="Q52" s="382" t="str">
        <f>IF(ISERR(FIND(Q$2,Niestac!$S58))=FALSE,"+","-")</f>
        <v>-</v>
      </c>
      <c r="R52" s="382" t="str">
        <f>IF(ISERR(FIND(R$2,Niestac!$S58))=FALSE,"+","-")</f>
        <v>-</v>
      </c>
      <c r="S52" s="382" t="str">
        <f>IF(ISERR(FIND(S$2,Niestac!$S58))=FALSE,"+","-")</f>
        <v>-</v>
      </c>
      <c r="T52" s="382" t="str">
        <f>IF(ISERR(FIND(T$2,Niestac!$S58))=FALSE,"+","-")</f>
        <v>-</v>
      </c>
      <c r="U52" s="382" t="str">
        <f>IF(ISERR(FIND(U$2,Niestac!$S58))=FALSE,"+","-")</f>
        <v>-</v>
      </c>
      <c r="V52" s="382" t="str">
        <f>IF(ISERR(FIND(V$2,Niestac!$S58))=FALSE,"+","-")</f>
        <v>-</v>
      </c>
      <c r="W52" s="382" t="str">
        <f>IF(ISERR(FIND(W$2,Niestac!$S58))=FALSE,"+","-")</f>
        <v>-</v>
      </c>
      <c r="X52" s="382" t="str">
        <f>IF(ISERR(FIND(X$2,Niestac!$S58))=FALSE,"+","-")</f>
        <v>-</v>
      </c>
      <c r="Y52" s="248">
        <f>Niestac!C58</f>
        <v>0</v>
      </c>
      <c r="Z52" s="382" t="str">
        <f>IF(ISERR(FIND(Z$2,Niestac!$S58))=FALSE,"+","-")</f>
        <v>-</v>
      </c>
      <c r="AA52" s="382" t="str">
        <f>IF(ISERR(FIND(AA$2,Niestac!$S58))=FALSE,"+","-")</f>
        <v>-</v>
      </c>
      <c r="AB52" s="382" t="str">
        <f>IF(ISERR(FIND(AB$2,Niestac!$S58))=FALSE,"+","-")</f>
        <v>-</v>
      </c>
      <c r="AC52" s="382" t="str">
        <f>IF(ISERR(FIND(AC$2,Niestac!$S58))=FALSE,"+","-")</f>
        <v>-</v>
      </c>
      <c r="AD52" s="382" t="str">
        <f>IF(ISERR(FIND(AD$2,Niestac!$S58))=FALSE,"+","-")</f>
        <v>-</v>
      </c>
      <c r="AE52" s="382" t="str">
        <f>IF(ISERR(FIND(AE$2,Niestac!$S58))=FALSE,"+","-")</f>
        <v>-</v>
      </c>
      <c r="AF52" s="382" t="str">
        <f>IF(ISERR(FIND(AF$2,Niestac!$S58))=FALSE,"+","-")</f>
        <v>-</v>
      </c>
      <c r="AG52" s="382" t="str">
        <f>IF(ISERR(FIND(AG$2,Niestac!$S58))=FALSE,"+","-")</f>
        <v>-</v>
      </c>
      <c r="AH52" s="382" t="str">
        <f>IF(ISERR(FIND(AH$2,Niestac!$T58))=FALSE,"+","-")</f>
        <v>-</v>
      </c>
      <c r="AI52" s="382" t="str">
        <f>IF(ISERR(FIND(AI$2,Niestac!$T58))=FALSE,"+","-")</f>
        <v>-</v>
      </c>
      <c r="AJ52" s="382" t="str">
        <f>IF(ISERR(FIND(AJ$2,Niestac!$T58))=FALSE,"+","-")</f>
        <v>-</v>
      </c>
      <c r="AK52" s="382" t="str">
        <f>IF(ISERR(FIND(AK$2,Niestac!$T58))=FALSE,"+","-")</f>
        <v>-</v>
      </c>
      <c r="AL52" s="382" t="str">
        <f>IF(ISERR(FIND(AL$2,Niestac!$T58))=FALSE,"+","-")</f>
        <v>-</v>
      </c>
    </row>
    <row r="53" spans="1:38" s="147" customFormat="1" x14ac:dyDescent="0.25">
      <c r="A53" s="282" t="str">
        <f>Niestac!C59</f>
        <v>Semestr 5:</v>
      </c>
      <c r="B53" s="382" t="str">
        <f>IF(ISERR(FIND(B$2,Niestac!$R59))=FALSE,"+","-")</f>
        <v>-</v>
      </c>
      <c r="C53" s="382" t="str">
        <f>IF(ISERR(FIND(C$2,Niestac!$R59))=FALSE,"+","-")</f>
        <v>-</v>
      </c>
      <c r="D53" s="382" t="str">
        <f>IF(ISERR(FIND(D$2,Niestac!$R59))=FALSE,"+","-")</f>
        <v>-</v>
      </c>
      <c r="E53" s="382" t="str">
        <f>IF(ISERR(FIND(E$2,Niestac!$R59))=FALSE,"+","-")</f>
        <v>-</v>
      </c>
      <c r="F53" s="382" t="str">
        <f>IF(ISERR(FIND(F$2,Niestac!$R59))=FALSE,"+","-")</f>
        <v>-</v>
      </c>
      <c r="G53" s="382" t="str">
        <f>IF(ISERR(FIND(G$2,Niestac!$R59))=FALSE,"+","-")</f>
        <v>-</v>
      </c>
      <c r="H53" s="382" t="str">
        <f>IF(ISERR(FIND(H$2,Niestac!$R59))=FALSE,"+","-")</f>
        <v>-</v>
      </c>
      <c r="I53" s="382" t="str">
        <f>IF(ISERR(FIND(I$2,Niestac!$R59))=FALSE,"+","-")</f>
        <v>-</v>
      </c>
      <c r="J53" s="382" t="str">
        <f>IF(ISERR(FIND(J$2,Niestac!$R59))=FALSE,"+","-")</f>
        <v>-</v>
      </c>
      <c r="K53" s="382" t="str">
        <f>IF(ISERR(FIND(K$2,Niestac!$R59))=FALSE,"+","-")</f>
        <v>-</v>
      </c>
      <c r="L53" s="382" t="str">
        <f>IF(ISERR(FIND(L$2,Niestac!$R59))=FALSE,"+","-")</f>
        <v>-</v>
      </c>
      <c r="M53" s="282" t="str">
        <f>Niestac!C59</f>
        <v>Semestr 5:</v>
      </c>
      <c r="N53" s="382" t="str">
        <f>IF(ISERR(FIND(N$2,Niestac!$S59))=FALSE,"+","-")</f>
        <v>-</v>
      </c>
      <c r="O53" s="382" t="str">
        <f>IF(ISERR(FIND(O$2,Niestac!$S59))=FALSE,"+","-")</f>
        <v>-</v>
      </c>
      <c r="P53" s="382" t="str">
        <f>IF(ISERR(FIND(P$2,Niestac!$S59))=FALSE,"+","-")</f>
        <v>-</v>
      </c>
      <c r="Q53" s="382" t="str">
        <f>IF(ISERR(FIND(Q$2,Niestac!$S59))=FALSE,"+","-")</f>
        <v>-</v>
      </c>
      <c r="R53" s="382" t="str">
        <f>IF(ISERR(FIND(R$2,Niestac!$S59))=FALSE,"+","-")</f>
        <v>-</v>
      </c>
      <c r="S53" s="382" t="str">
        <f>IF(ISERR(FIND(S$2,Niestac!$S59))=FALSE,"+","-")</f>
        <v>-</v>
      </c>
      <c r="T53" s="382" t="str">
        <f>IF(ISERR(FIND(T$2,Niestac!$S59))=FALSE,"+","-")</f>
        <v>-</v>
      </c>
      <c r="U53" s="382" t="str">
        <f>IF(ISERR(FIND(U$2,Niestac!$S59))=FALSE,"+","-")</f>
        <v>-</v>
      </c>
      <c r="V53" s="382" t="str">
        <f>IF(ISERR(FIND(V$2,Niestac!$S59))=FALSE,"+","-")</f>
        <v>-</v>
      </c>
      <c r="W53" s="382" t="str">
        <f>IF(ISERR(FIND(W$2,Niestac!$S59))=FALSE,"+","-")</f>
        <v>-</v>
      </c>
      <c r="X53" s="382" t="str">
        <f>IF(ISERR(FIND(X$2,Niestac!$S59))=FALSE,"+","-")</f>
        <v>-</v>
      </c>
      <c r="Y53" s="282" t="str">
        <f>Niestac!C59</f>
        <v>Semestr 5:</v>
      </c>
      <c r="Z53" s="382" t="str">
        <f>IF(ISERR(FIND(Z$2,Niestac!$S59))=FALSE,"+","-")</f>
        <v>-</v>
      </c>
      <c r="AA53" s="382" t="str">
        <f>IF(ISERR(FIND(AA$2,Niestac!$S59))=FALSE,"+","-")</f>
        <v>-</v>
      </c>
      <c r="AB53" s="382" t="str">
        <f>IF(ISERR(FIND(AB$2,Niestac!$S59))=FALSE,"+","-")</f>
        <v>-</v>
      </c>
      <c r="AC53" s="382" t="str">
        <f>IF(ISERR(FIND(AC$2,Niestac!$S59))=FALSE,"+","-")</f>
        <v>-</v>
      </c>
      <c r="AD53" s="382" t="str">
        <f>IF(ISERR(FIND(AD$2,Niestac!$S59))=FALSE,"+","-")</f>
        <v>-</v>
      </c>
      <c r="AE53" s="382" t="str">
        <f>IF(ISERR(FIND(AE$2,Niestac!$S59))=FALSE,"+","-")</f>
        <v>-</v>
      </c>
      <c r="AF53" s="382" t="str">
        <f>IF(ISERR(FIND(AF$2,Niestac!$S59))=FALSE,"+","-")</f>
        <v>-</v>
      </c>
      <c r="AG53" s="382" t="str">
        <f>IF(ISERR(FIND(AG$2,Niestac!$S59))=FALSE,"+","-")</f>
        <v>-</v>
      </c>
      <c r="AH53" s="382" t="str">
        <f>IF(ISERR(FIND(AH$2,Niestac!$T59))=FALSE,"+","-")</f>
        <v>-</v>
      </c>
      <c r="AI53" s="382" t="str">
        <f>IF(ISERR(FIND(AI$2,Niestac!$T59))=FALSE,"+","-")</f>
        <v>-</v>
      </c>
      <c r="AJ53" s="382" t="str">
        <f>IF(ISERR(FIND(AJ$2,Niestac!$T59))=FALSE,"+","-")</f>
        <v>-</v>
      </c>
      <c r="AK53" s="382" t="str">
        <f>IF(ISERR(FIND(AK$2,Niestac!$T59))=FALSE,"+","-")</f>
        <v>-</v>
      </c>
      <c r="AL53" s="382" t="str">
        <f>IF(ISERR(FIND(AL$2,Niestac!$T59))=FALSE,"+","-")</f>
        <v>-</v>
      </c>
    </row>
    <row r="54" spans="1:38" s="147" customFormat="1" x14ac:dyDescent="0.25">
      <c r="A54" s="248" t="str">
        <f>Niestac!C60</f>
        <v>Moduł kształcenia</v>
      </c>
      <c r="B54" s="382" t="str">
        <f>IF(ISERR(FIND(B$2,Niestac!$R60))=FALSE,"+","-")</f>
        <v>-</v>
      </c>
      <c r="C54" s="382" t="str">
        <f>IF(ISERR(FIND(C$2,Niestac!$R60))=FALSE,"+","-")</f>
        <v>-</v>
      </c>
      <c r="D54" s="382" t="str">
        <f>IF(ISERR(FIND(D$2,Niestac!$R60))=FALSE,"+","-")</f>
        <v>-</v>
      </c>
      <c r="E54" s="382" t="str">
        <f>IF(ISERR(FIND(E$2,Niestac!$R60))=FALSE,"+","-")</f>
        <v>-</v>
      </c>
      <c r="F54" s="382" t="str">
        <f>IF(ISERR(FIND(F$2,Niestac!$R60))=FALSE,"+","-")</f>
        <v>-</v>
      </c>
      <c r="G54" s="382" t="str">
        <f>IF(ISERR(FIND(G$2,Niestac!$R60))=FALSE,"+","-")</f>
        <v>-</v>
      </c>
      <c r="H54" s="382" t="str">
        <f>IF(ISERR(FIND(H$2,Niestac!$R60))=FALSE,"+","-")</f>
        <v>-</v>
      </c>
      <c r="I54" s="382" t="str">
        <f>IF(ISERR(FIND(I$2,Niestac!$R60))=FALSE,"+","-")</f>
        <v>-</v>
      </c>
      <c r="J54" s="382" t="str">
        <f>IF(ISERR(FIND(J$2,Niestac!$R60))=FALSE,"+","-")</f>
        <v>-</v>
      </c>
      <c r="K54" s="382" t="str">
        <f>IF(ISERR(FIND(K$2,Niestac!$R60))=FALSE,"+","-")</f>
        <v>-</v>
      </c>
      <c r="L54" s="382" t="str">
        <f>IF(ISERR(FIND(L$2,Niestac!$R60))=FALSE,"+","-")</f>
        <v>-</v>
      </c>
      <c r="M54" s="248" t="str">
        <f>Niestac!C60</f>
        <v>Moduł kształcenia</v>
      </c>
      <c r="N54" s="382" t="str">
        <f>IF(ISERR(FIND(N$2,Niestac!$S60))=FALSE,"+","-")</f>
        <v>-</v>
      </c>
      <c r="O54" s="382" t="str">
        <f>IF(ISERR(FIND(O$2,Niestac!$S60))=FALSE,"+","-")</f>
        <v>-</v>
      </c>
      <c r="P54" s="382" t="str">
        <f>IF(ISERR(FIND(P$2,Niestac!$S60))=FALSE,"+","-")</f>
        <v>-</v>
      </c>
      <c r="Q54" s="382" t="str">
        <f>IF(ISERR(FIND(Q$2,Niestac!$S60))=FALSE,"+","-")</f>
        <v>-</v>
      </c>
      <c r="R54" s="382" t="str">
        <f>IF(ISERR(FIND(R$2,Niestac!$S60))=FALSE,"+","-")</f>
        <v>-</v>
      </c>
      <c r="S54" s="382" t="str">
        <f>IF(ISERR(FIND(S$2,Niestac!$S60))=FALSE,"+","-")</f>
        <v>-</v>
      </c>
      <c r="T54" s="382" t="str">
        <f>IF(ISERR(FIND(T$2,Niestac!$S60))=FALSE,"+","-")</f>
        <v>-</v>
      </c>
      <c r="U54" s="382" t="str">
        <f>IF(ISERR(FIND(U$2,Niestac!$S60))=FALSE,"+","-")</f>
        <v>-</v>
      </c>
      <c r="V54" s="382" t="str">
        <f>IF(ISERR(FIND(V$2,Niestac!$S60))=FALSE,"+","-")</f>
        <v>-</v>
      </c>
      <c r="W54" s="382" t="str">
        <f>IF(ISERR(FIND(W$2,Niestac!$S60))=FALSE,"+","-")</f>
        <v>-</v>
      </c>
      <c r="X54" s="382" t="str">
        <f>IF(ISERR(FIND(X$2,Niestac!$S60))=FALSE,"+","-")</f>
        <v>-</v>
      </c>
      <c r="Y54" s="248" t="str">
        <f>Niestac!C60</f>
        <v>Moduł kształcenia</v>
      </c>
      <c r="Z54" s="382" t="str">
        <f>IF(ISERR(FIND(Z$2,Niestac!$S60))=FALSE,"+","-")</f>
        <v>-</v>
      </c>
      <c r="AA54" s="382" t="str">
        <f>IF(ISERR(FIND(AA$2,Niestac!$S60))=FALSE,"+","-")</f>
        <v>-</v>
      </c>
      <c r="AB54" s="382" t="str">
        <f>IF(ISERR(FIND(AB$2,Niestac!$S60))=FALSE,"+","-")</f>
        <v>-</v>
      </c>
      <c r="AC54" s="382" t="str">
        <f>IF(ISERR(FIND(AC$2,Niestac!$S60))=FALSE,"+","-")</f>
        <v>-</v>
      </c>
      <c r="AD54" s="382" t="str">
        <f>IF(ISERR(FIND(AD$2,Niestac!$S60))=FALSE,"+","-")</f>
        <v>-</v>
      </c>
      <c r="AE54" s="382" t="str">
        <f>IF(ISERR(FIND(AE$2,Niestac!$S60))=FALSE,"+","-")</f>
        <v>-</v>
      </c>
      <c r="AF54" s="382" t="str">
        <f>IF(ISERR(FIND(AF$2,Niestac!$S60))=FALSE,"+","-")</f>
        <v>-</v>
      </c>
      <c r="AG54" s="382" t="str">
        <f>IF(ISERR(FIND(AG$2,Niestac!$S60))=FALSE,"+","-")</f>
        <v>-</v>
      </c>
      <c r="AH54" s="382" t="str">
        <f>IF(ISERR(FIND(AH$2,Niestac!$T60))=FALSE,"+","-")</f>
        <v>-</v>
      </c>
      <c r="AI54" s="382" t="str">
        <f>IF(ISERR(FIND(AI$2,Niestac!$T60))=FALSE,"+","-")</f>
        <v>-</v>
      </c>
      <c r="AJ54" s="382" t="str">
        <f>IF(ISERR(FIND(AJ$2,Niestac!$T60))=FALSE,"+","-")</f>
        <v>-</v>
      </c>
      <c r="AK54" s="382" t="str">
        <f>IF(ISERR(FIND(AK$2,Niestac!$T60))=FALSE,"+","-")</f>
        <v>-</v>
      </c>
      <c r="AL54" s="382" t="str">
        <f>IF(ISERR(FIND(AL$2,Niestac!$T60))=FALSE,"+","-")</f>
        <v>-</v>
      </c>
    </row>
    <row r="55" spans="1:38" s="147" customFormat="1" x14ac:dyDescent="0.25">
      <c r="A55" s="248" t="str">
        <f>Niestac!C61</f>
        <v>Sieci komputerowe 2</v>
      </c>
      <c r="B55" s="382" t="str">
        <f>IF(ISERR(FIND(B$2,Niestac!$R61))=FALSE,"+","-")</f>
        <v>-</v>
      </c>
      <c r="C55" s="382" t="str">
        <f>IF(ISERR(FIND(C$2,Niestac!$R61))=FALSE,"+","-")</f>
        <v>-</v>
      </c>
      <c r="D55" s="382" t="str">
        <f>IF(ISERR(FIND(D$2,Niestac!$R61))=FALSE,"+","-")</f>
        <v>-</v>
      </c>
      <c r="E55" s="382" t="str">
        <f>IF(ISERR(FIND(E$2,Niestac!$R61))=FALSE,"+","-")</f>
        <v>+</v>
      </c>
      <c r="F55" s="382" t="str">
        <f>IF(ISERR(FIND(F$2,Niestac!$R61))=FALSE,"+","-")</f>
        <v>+</v>
      </c>
      <c r="G55" s="382" t="str">
        <f>IF(ISERR(FIND(G$2,Niestac!$R61))=FALSE,"+","-")</f>
        <v>+</v>
      </c>
      <c r="H55" s="382" t="str">
        <f>IF(ISERR(FIND(H$2,Niestac!$R61))=FALSE,"+","-")</f>
        <v>+</v>
      </c>
      <c r="I55" s="382" t="str">
        <f>IF(ISERR(FIND(I$2,Niestac!$R61))=FALSE,"+","-")</f>
        <v>-</v>
      </c>
      <c r="J55" s="382" t="str">
        <f>IF(ISERR(FIND(J$2,Niestac!$R61))=FALSE,"+","-")</f>
        <v>-</v>
      </c>
      <c r="K55" s="382" t="str">
        <f>IF(ISERR(FIND(K$2,Niestac!$R61))=FALSE,"+","-")</f>
        <v>-</v>
      </c>
      <c r="L55" s="382" t="str">
        <f>IF(ISERR(FIND(L$2,Niestac!$R61))=FALSE,"+","-")</f>
        <v>-</v>
      </c>
      <c r="M55" s="248" t="str">
        <f>Niestac!C61</f>
        <v>Sieci komputerowe 2</v>
      </c>
      <c r="N55" s="382" t="str">
        <f>IF(ISERR(FIND(N$2,Niestac!$S61))=FALSE,"+","-")</f>
        <v>-</v>
      </c>
      <c r="O55" s="382" t="str">
        <f>IF(ISERR(FIND(O$2,Niestac!$S61))=FALSE,"+","-")</f>
        <v>-</v>
      </c>
      <c r="P55" s="382" t="str">
        <f>IF(ISERR(FIND(P$2,Niestac!$S61))=FALSE,"+","-")</f>
        <v>-</v>
      </c>
      <c r="Q55" s="382" t="str">
        <f>IF(ISERR(FIND(Q$2,Niestac!$S61))=FALSE,"+","-")</f>
        <v>-</v>
      </c>
      <c r="R55" s="382" t="str">
        <f>IF(ISERR(FIND(R$2,Niestac!$S61))=FALSE,"+","-")</f>
        <v>-</v>
      </c>
      <c r="S55" s="382" t="str">
        <f>IF(ISERR(FIND(S$2,Niestac!$S61))=FALSE,"+","-")</f>
        <v>-</v>
      </c>
      <c r="T55" s="382" t="str">
        <f>IF(ISERR(FIND(T$2,Niestac!$S61))=FALSE,"+","-")</f>
        <v>-</v>
      </c>
      <c r="U55" s="382" t="str">
        <f>IF(ISERR(FIND(U$2,Niestac!$S61))=FALSE,"+","-")</f>
        <v>-</v>
      </c>
      <c r="V55" s="382" t="str">
        <f>IF(ISERR(FIND(V$2,Niestac!$S61))=FALSE,"+","-")</f>
        <v>+</v>
      </c>
      <c r="W55" s="382" t="str">
        <f>IF(ISERR(FIND(W$2,Niestac!$S61))=FALSE,"+","-")</f>
        <v>+</v>
      </c>
      <c r="X55" s="382" t="str">
        <f>IF(ISERR(FIND(X$2,Niestac!$S61))=FALSE,"+","-")</f>
        <v>-</v>
      </c>
      <c r="Y55" s="248" t="str">
        <f>Niestac!C61</f>
        <v>Sieci komputerowe 2</v>
      </c>
      <c r="Z55" s="382" t="str">
        <f>IF(ISERR(FIND(Z$2,Niestac!$S61))=FALSE,"+","-")</f>
        <v>+</v>
      </c>
      <c r="AA55" s="382" t="str">
        <f>IF(ISERR(FIND(AA$2,Niestac!$S61))=FALSE,"+","-")</f>
        <v>-</v>
      </c>
      <c r="AB55" s="382" t="str">
        <f>IF(ISERR(FIND(AB$2,Niestac!$S61))=FALSE,"+","-")</f>
        <v>-</v>
      </c>
      <c r="AC55" s="382" t="str">
        <f>IF(ISERR(FIND(AC$2,Niestac!$S61))=FALSE,"+","-")</f>
        <v>-</v>
      </c>
      <c r="AD55" s="382" t="str">
        <f>IF(ISERR(FIND(AD$2,Niestac!$S61))=FALSE,"+","-")</f>
        <v>-</v>
      </c>
      <c r="AE55" s="382" t="str">
        <f>IF(ISERR(FIND(AE$2,Niestac!$S61))=FALSE,"+","-")</f>
        <v>-</v>
      </c>
      <c r="AF55" s="382" t="str">
        <f>IF(ISERR(FIND(AF$2,Niestac!$S61))=FALSE,"+","-")</f>
        <v>+</v>
      </c>
      <c r="AG55" s="382" t="str">
        <f>IF(ISERR(FIND(AG$2,Niestac!$S61))=FALSE,"+","-")</f>
        <v>-</v>
      </c>
      <c r="AH55" s="382" t="str">
        <f>IF(ISERR(FIND(AH$2,Niestac!$T61))=FALSE,"+","-")</f>
        <v>+</v>
      </c>
      <c r="AI55" s="382" t="str">
        <f>IF(ISERR(FIND(AI$2,Niestac!$T61))=FALSE,"+","-")</f>
        <v>+</v>
      </c>
      <c r="AJ55" s="382" t="str">
        <f>IF(ISERR(FIND(AJ$2,Niestac!$T61))=FALSE,"+","-")</f>
        <v>+</v>
      </c>
      <c r="AK55" s="382" t="str">
        <f>IF(ISERR(FIND(AK$2,Niestac!$T61))=FALSE,"+","-")</f>
        <v>-</v>
      </c>
      <c r="AL55" s="382" t="str">
        <f>IF(ISERR(FIND(AL$2,Niestac!$T61))=FALSE,"+","-")</f>
        <v>-</v>
      </c>
    </row>
    <row r="56" spans="1:38" s="147" customFormat="1" x14ac:dyDescent="0.25">
      <c r="A56" s="248" t="str">
        <f>Niestac!C62</f>
        <v>Komunikacja człowiek-komputer</v>
      </c>
      <c r="B56" s="382" t="str">
        <f>IF(ISERR(FIND(B$2,Niestac!$R62))=FALSE,"+","-")</f>
        <v>-</v>
      </c>
      <c r="C56" s="382" t="str">
        <f>IF(ISERR(FIND(C$2,Niestac!$R62))=FALSE,"+","-")</f>
        <v>-</v>
      </c>
      <c r="D56" s="382" t="str">
        <f>IF(ISERR(FIND(D$2,Niestac!$R62))=FALSE,"+","-")</f>
        <v>-</v>
      </c>
      <c r="E56" s="382" t="str">
        <f>IF(ISERR(FIND(E$2,Niestac!$R62))=FALSE,"+","-")</f>
        <v>+</v>
      </c>
      <c r="F56" s="382" t="str">
        <f>IF(ISERR(FIND(F$2,Niestac!$R62))=FALSE,"+","-")</f>
        <v>+</v>
      </c>
      <c r="G56" s="382" t="str">
        <f>IF(ISERR(FIND(G$2,Niestac!$R62))=FALSE,"+","-")</f>
        <v>-</v>
      </c>
      <c r="H56" s="382" t="str">
        <f>IF(ISERR(FIND(H$2,Niestac!$R62))=FALSE,"+","-")</f>
        <v>+</v>
      </c>
      <c r="I56" s="382" t="str">
        <f>IF(ISERR(FIND(I$2,Niestac!$R62))=FALSE,"+","-")</f>
        <v>-</v>
      </c>
      <c r="J56" s="382" t="str">
        <f>IF(ISERR(FIND(J$2,Niestac!$R62))=FALSE,"+","-")</f>
        <v>-</v>
      </c>
      <c r="K56" s="382" t="str">
        <f>IF(ISERR(FIND(K$2,Niestac!$R62))=FALSE,"+","-")</f>
        <v>-</v>
      </c>
      <c r="L56" s="382" t="str">
        <f>IF(ISERR(FIND(L$2,Niestac!$R62))=FALSE,"+","-")</f>
        <v>-</v>
      </c>
      <c r="M56" s="248" t="str">
        <f>Niestac!C62</f>
        <v>Komunikacja człowiek-komputer</v>
      </c>
      <c r="N56" s="382" t="str">
        <f>IF(ISERR(FIND(N$2,Niestac!$S62))=FALSE,"+","-")</f>
        <v>-</v>
      </c>
      <c r="O56" s="382" t="str">
        <f>IF(ISERR(FIND(O$2,Niestac!$S62))=FALSE,"+","-")</f>
        <v>-</v>
      </c>
      <c r="P56" s="382" t="str">
        <f>IF(ISERR(FIND(P$2,Niestac!$S62))=FALSE,"+","-")</f>
        <v>-</v>
      </c>
      <c r="Q56" s="382" t="str">
        <f>IF(ISERR(FIND(Q$2,Niestac!$S62))=FALSE,"+","-")</f>
        <v>+</v>
      </c>
      <c r="R56" s="382" t="str">
        <f>IF(ISERR(FIND(R$2,Niestac!$S62))=FALSE,"+","-")</f>
        <v>-</v>
      </c>
      <c r="S56" s="382" t="str">
        <f>IF(ISERR(FIND(S$2,Niestac!$S62))=FALSE,"+","-")</f>
        <v>-</v>
      </c>
      <c r="T56" s="382" t="str">
        <f>IF(ISERR(FIND(T$2,Niestac!$S62))=FALSE,"+","-")</f>
        <v>-</v>
      </c>
      <c r="U56" s="382" t="str">
        <f>IF(ISERR(FIND(U$2,Niestac!$S62))=FALSE,"+","-")</f>
        <v>-</v>
      </c>
      <c r="V56" s="382" t="str">
        <f>IF(ISERR(FIND(V$2,Niestac!$S62))=FALSE,"+","-")</f>
        <v>-</v>
      </c>
      <c r="W56" s="382" t="str">
        <f>IF(ISERR(FIND(W$2,Niestac!$S62))=FALSE,"+","-")</f>
        <v>-</v>
      </c>
      <c r="X56" s="382" t="str">
        <f>IF(ISERR(FIND(X$2,Niestac!$S62))=FALSE,"+","-")</f>
        <v>-</v>
      </c>
      <c r="Y56" s="248" t="str">
        <f>Niestac!C62</f>
        <v>Komunikacja człowiek-komputer</v>
      </c>
      <c r="Z56" s="382" t="str">
        <f>IF(ISERR(FIND(Z$2,Niestac!$S62))=FALSE,"+","-")</f>
        <v>-</v>
      </c>
      <c r="AA56" s="382" t="str">
        <f>IF(ISERR(FIND(AA$2,Niestac!$S62))=FALSE,"+","-")</f>
        <v>-</v>
      </c>
      <c r="AB56" s="382" t="str">
        <f>IF(ISERR(FIND(AB$2,Niestac!$S62))=FALSE,"+","-")</f>
        <v>+</v>
      </c>
      <c r="AC56" s="382" t="str">
        <f>IF(ISERR(FIND(AC$2,Niestac!$S62))=FALSE,"+","-")</f>
        <v>-</v>
      </c>
      <c r="AD56" s="382" t="str">
        <f>IF(ISERR(FIND(AD$2,Niestac!$S62))=FALSE,"+","-")</f>
        <v>-</v>
      </c>
      <c r="AE56" s="382" t="str">
        <f>IF(ISERR(FIND(AE$2,Niestac!$S62))=FALSE,"+","-")</f>
        <v>-</v>
      </c>
      <c r="AF56" s="382" t="str">
        <f>IF(ISERR(FIND(AF$2,Niestac!$S62))=FALSE,"+","-")</f>
        <v>-</v>
      </c>
      <c r="AG56" s="382" t="str">
        <f>IF(ISERR(FIND(AG$2,Niestac!$S62))=FALSE,"+","-")</f>
        <v>-</v>
      </c>
      <c r="AH56" s="382" t="str">
        <f>IF(ISERR(FIND(AH$2,Niestac!$T62))=FALSE,"+","-")</f>
        <v>+</v>
      </c>
      <c r="AI56" s="382" t="str">
        <f>IF(ISERR(FIND(AI$2,Niestac!$T62))=FALSE,"+","-")</f>
        <v>+</v>
      </c>
      <c r="AJ56" s="382" t="str">
        <f>IF(ISERR(FIND(AJ$2,Niestac!$T62))=FALSE,"+","-")</f>
        <v>+</v>
      </c>
      <c r="AK56" s="382" t="str">
        <f>IF(ISERR(FIND(AK$2,Niestac!$T62))=FALSE,"+","-")</f>
        <v>-</v>
      </c>
      <c r="AL56" s="382" t="str">
        <f>IF(ISERR(FIND(AL$2,Niestac!$T62))=FALSE,"+","-")</f>
        <v>-</v>
      </c>
    </row>
    <row r="57" spans="1:38" s="147" customFormat="1" x14ac:dyDescent="0.25">
      <c r="A57" s="248" t="str">
        <f>Niestac!C63</f>
        <v>Statystyka i analiza danych</v>
      </c>
      <c r="B57" s="382" t="str">
        <f>IF(ISERR(FIND(B$2,Niestac!$R63))=FALSE,"+","-")</f>
        <v>-</v>
      </c>
      <c r="C57" s="382" t="str">
        <f>IF(ISERR(FIND(C$2,Niestac!$R63))=FALSE,"+","-")</f>
        <v>-</v>
      </c>
      <c r="D57" s="382" t="str">
        <f>IF(ISERR(FIND(D$2,Niestac!$R63))=FALSE,"+","-")</f>
        <v>-</v>
      </c>
      <c r="E57" s="382" t="str">
        <f>IF(ISERR(FIND(E$2,Niestac!$R63))=FALSE,"+","-")</f>
        <v>+</v>
      </c>
      <c r="F57" s="382" t="str">
        <f>IF(ISERR(FIND(F$2,Niestac!$R63))=FALSE,"+","-")</f>
        <v>+</v>
      </c>
      <c r="G57" s="382" t="str">
        <f>IF(ISERR(FIND(G$2,Niestac!$R63))=FALSE,"+","-")</f>
        <v>-</v>
      </c>
      <c r="H57" s="382" t="str">
        <f>IF(ISERR(FIND(H$2,Niestac!$R63))=FALSE,"+","-")</f>
        <v>+</v>
      </c>
      <c r="I57" s="382" t="str">
        <f>IF(ISERR(FIND(I$2,Niestac!$R63))=FALSE,"+","-")</f>
        <v>-</v>
      </c>
      <c r="J57" s="382" t="str">
        <f>IF(ISERR(FIND(J$2,Niestac!$R63))=FALSE,"+","-")</f>
        <v>-</v>
      </c>
      <c r="K57" s="382" t="str">
        <f>IF(ISERR(FIND(K$2,Niestac!$R63))=FALSE,"+","-")</f>
        <v>-</v>
      </c>
      <c r="L57" s="382" t="str">
        <f>IF(ISERR(FIND(L$2,Niestac!$R63))=FALSE,"+","-")</f>
        <v>-</v>
      </c>
      <c r="M57" s="248" t="str">
        <f>Niestac!C63</f>
        <v>Statystyka i analiza danych</v>
      </c>
      <c r="N57" s="382" t="str">
        <f>IF(ISERR(FIND(N$2,Niestac!$S63))=FALSE,"+","-")</f>
        <v>-</v>
      </c>
      <c r="O57" s="382" t="str">
        <f>IF(ISERR(FIND(O$2,Niestac!$S63))=FALSE,"+","-")</f>
        <v>-</v>
      </c>
      <c r="P57" s="382" t="str">
        <f>IF(ISERR(FIND(P$2,Niestac!$S63))=FALSE,"+","-")</f>
        <v>+</v>
      </c>
      <c r="Q57" s="382" t="str">
        <f>IF(ISERR(FIND(Q$2,Niestac!$S63))=FALSE,"+","-")</f>
        <v>+</v>
      </c>
      <c r="R57" s="382" t="str">
        <f>IF(ISERR(FIND(R$2,Niestac!$S63))=FALSE,"+","-")</f>
        <v>-</v>
      </c>
      <c r="S57" s="382" t="str">
        <f>IF(ISERR(FIND(S$2,Niestac!$S63))=FALSE,"+","-")</f>
        <v>-</v>
      </c>
      <c r="T57" s="382" t="str">
        <f>IF(ISERR(FIND(T$2,Niestac!$S63))=FALSE,"+","-")</f>
        <v>-</v>
      </c>
      <c r="U57" s="382" t="str">
        <f>IF(ISERR(FIND(U$2,Niestac!$S63))=FALSE,"+","-")</f>
        <v>-</v>
      </c>
      <c r="V57" s="382" t="str">
        <f>IF(ISERR(FIND(V$2,Niestac!$S63))=FALSE,"+","-")</f>
        <v>-</v>
      </c>
      <c r="W57" s="382" t="str">
        <f>IF(ISERR(FIND(W$2,Niestac!$S63))=FALSE,"+","-")</f>
        <v>-</v>
      </c>
      <c r="X57" s="382" t="str">
        <f>IF(ISERR(FIND(X$2,Niestac!$S63))=FALSE,"+","-")</f>
        <v>-</v>
      </c>
      <c r="Y57" s="248" t="str">
        <f>Niestac!C63</f>
        <v>Statystyka i analiza danych</v>
      </c>
      <c r="Z57" s="382" t="str">
        <f>IF(ISERR(FIND(Z$2,Niestac!$S63))=FALSE,"+","-")</f>
        <v>-</v>
      </c>
      <c r="AA57" s="382" t="str">
        <f>IF(ISERR(FIND(AA$2,Niestac!$S63))=FALSE,"+","-")</f>
        <v>-</v>
      </c>
      <c r="AB57" s="382" t="str">
        <f>IF(ISERR(FIND(AB$2,Niestac!$S63))=FALSE,"+","-")</f>
        <v>-</v>
      </c>
      <c r="AC57" s="382" t="str">
        <f>IF(ISERR(FIND(AC$2,Niestac!$S63))=FALSE,"+","-")</f>
        <v>-</v>
      </c>
      <c r="AD57" s="382" t="str">
        <f>IF(ISERR(FIND(AD$2,Niestac!$S63))=FALSE,"+","-")</f>
        <v>-</v>
      </c>
      <c r="AE57" s="382" t="str">
        <f>IF(ISERR(FIND(AE$2,Niestac!$S63))=FALSE,"+","-")</f>
        <v>-</v>
      </c>
      <c r="AF57" s="382" t="str">
        <f>IF(ISERR(FIND(AF$2,Niestac!$S63))=FALSE,"+","-")</f>
        <v>-</v>
      </c>
      <c r="AG57" s="382" t="str">
        <f>IF(ISERR(FIND(AG$2,Niestac!$S63))=FALSE,"+","-")</f>
        <v>-</v>
      </c>
      <c r="AH57" s="382" t="str">
        <f>IF(ISERR(FIND(AH$2,Niestac!$T63))=FALSE,"+","-")</f>
        <v>+</v>
      </c>
      <c r="AI57" s="382" t="str">
        <f>IF(ISERR(FIND(AI$2,Niestac!$T63))=FALSE,"+","-")</f>
        <v>+</v>
      </c>
      <c r="AJ57" s="382" t="str">
        <f>IF(ISERR(FIND(AJ$2,Niestac!$T63))=FALSE,"+","-")</f>
        <v>-</v>
      </c>
      <c r="AK57" s="382" t="str">
        <f>IF(ISERR(FIND(AK$2,Niestac!$T63))=FALSE,"+","-")</f>
        <v>-</v>
      </c>
      <c r="AL57" s="382" t="str">
        <f>IF(ISERR(FIND(AL$2,Niestac!$T63))=FALSE,"+","-")</f>
        <v>-</v>
      </c>
    </row>
    <row r="58" spans="1:38" s="147" customFormat="1" x14ac:dyDescent="0.25">
      <c r="A58" s="248" t="str">
        <f>Niestac!C64</f>
        <v>Przetwarzanie równoległe</v>
      </c>
      <c r="B58" s="382" t="str">
        <f>IF(ISERR(FIND(B$2,Niestac!$R64))=FALSE,"+","-")</f>
        <v>-</v>
      </c>
      <c r="C58" s="382" t="str">
        <f>IF(ISERR(FIND(C$2,Niestac!$R64))=FALSE,"+","-")</f>
        <v>-</v>
      </c>
      <c r="D58" s="382" t="str">
        <f>IF(ISERR(FIND(D$2,Niestac!$R64))=FALSE,"+","-")</f>
        <v>-</v>
      </c>
      <c r="E58" s="382" t="str">
        <f>IF(ISERR(FIND(E$2,Niestac!$R64))=FALSE,"+","-")</f>
        <v>+</v>
      </c>
      <c r="F58" s="382" t="str">
        <f>IF(ISERR(FIND(F$2,Niestac!$R64))=FALSE,"+","-")</f>
        <v>+</v>
      </c>
      <c r="G58" s="382" t="str">
        <f>IF(ISERR(FIND(G$2,Niestac!$R64))=FALSE,"+","-")</f>
        <v>-</v>
      </c>
      <c r="H58" s="382" t="str">
        <f>IF(ISERR(FIND(H$2,Niestac!$R64))=FALSE,"+","-")</f>
        <v>+</v>
      </c>
      <c r="I58" s="382" t="str">
        <f>IF(ISERR(FIND(I$2,Niestac!$R64))=FALSE,"+","-")</f>
        <v>-</v>
      </c>
      <c r="J58" s="382" t="str">
        <f>IF(ISERR(FIND(J$2,Niestac!$R64))=FALSE,"+","-")</f>
        <v>-</v>
      </c>
      <c r="K58" s="382" t="str">
        <f>IF(ISERR(FIND(K$2,Niestac!$R64))=FALSE,"+","-")</f>
        <v>-</v>
      </c>
      <c r="L58" s="382" t="str">
        <f>IF(ISERR(FIND(L$2,Niestac!$R64))=FALSE,"+","-")</f>
        <v>-</v>
      </c>
      <c r="M58" s="248" t="str">
        <f>Niestac!C64</f>
        <v>Przetwarzanie równoległe</v>
      </c>
      <c r="N58" s="382" t="str">
        <f>IF(ISERR(FIND(N$2,Niestac!$S64))=FALSE,"+","-")</f>
        <v>-</v>
      </c>
      <c r="O58" s="382" t="str">
        <f>IF(ISERR(FIND(O$2,Niestac!$S64))=FALSE,"+","-")</f>
        <v>-</v>
      </c>
      <c r="P58" s="382" t="str">
        <f>IF(ISERR(FIND(P$2,Niestac!$S64))=FALSE,"+","-")</f>
        <v>+</v>
      </c>
      <c r="Q58" s="382" t="str">
        <f>IF(ISERR(FIND(Q$2,Niestac!$S64))=FALSE,"+","-")</f>
        <v>+</v>
      </c>
      <c r="R58" s="382" t="str">
        <f>IF(ISERR(FIND(R$2,Niestac!$S64))=FALSE,"+","-")</f>
        <v>-</v>
      </c>
      <c r="S58" s="382" t="str">
        <f>IF(ISERR(FIND(S$2,Niestac!$S64))=FALSE,"+","-")</f>
        <v>-</v>
      </c>
      <c r="T58" s="382" t="str">
        <f>IF(ISERR(FIND(T$2,Niestac!$S64))=FALSE,"+","-")</f>
        <v>-</v>
      </c>
      <c r="U58" s="382" t="str">
        <f>IF(ISERR(FIND(U$2,Niestac!$S64))=FALSE,"+","-")</f>
        <v>+</v>
      </c>
      <c r="V58" s="382" t="str">
        <f>IF(ISERR(FIND(V$2,Niestac!$S64))=FALSE,"+","-")</f>
        <v>-</v>
      </c>
      <c r="W58" s="382" t="str">
        <f>IF(ISERR(FIND(W$2,Niestac!$S64))=FALSE,"+","-")</f>
        <v>-</v>
      </c>
      <c r="X58" s="382" t="str">
        <f>IF(ISERR(FIND(X$2,Niestac!$S64))=FALSE,"+","-")</f>
        <v>+</v>
      </c>
      <c r="Y58" s="248" t="str">
        <f>Niestac!C64</f>
        <v>Przetwarzanie równoległe</v>
      </c>
      <c r="Z58" s="382" t="str">
        <f>IF(ISERR(FIND(Z$2,Niestac!$S64))=FALSE,"+","-")</f>
        <v>-</v>
      </c>
      <c r="AA58" s="382" t="str">
        <f>IF(ISERR(FIND(AA$2,Niestac!$S64))=FALSE,"+","-")</f>
        <v>-</v>
      </c>
      <c r="AB58" s="382" t="str">
        <f>IF(ISERR(FIND(AB$2,Niestac!$S64))=FALSE,"+","-")</f>
        <v>-</v>
      </c>
      <c r="AC58" s="382" t="str">
        <f>IF(ISERR(FIND(AC$2,Niestac!$S64))=FALSE,"+","-")</f>
        <v>-</v>
      </c>
      <c r="AD58" s="382" t="str">
        <f>IF(ISERR(FIND(AD$2,Niestac!$S64))=FALSE,"+","-")</f>
        <v>-</v>
      </c>
      <c r="AE58" s="382" t="str">
        <f>IF(ISERR(FIND(AE$2,Niestac!$S64))=FALSE,"+","-")</f>
        <v>-</v>
      </c>
      <c r="AF58" s="382" t="str">
        <f>IF(ISERR(FIND(AF$2,Niestac!$S64))=FALSE,"+","-")</f>
        <v>+</v>
      </c>
      <c r="AG58" s="382" t="str">
        <f>IF(ISERR(FIND(AG$2,Niestac!$S64))=FALSE,"+","-")</f>
        <v>-</v>
      </c>
      <c r="AH58" s="382" t="str">
        <f>IF(ISERR(FIND(AH$2,Niestac!$T64))=FALSE,"+","-")</f>
        <v>+</v>
      </c>
      <c r="AI58" s="382" t="str">
        <f>IF(ISERR(FIND(AI$2,Niestac!$T64))=FALSE,"+","-")</f>
        <v>+</v>
      </c>
      <c r="AJ58" s="382" t="str">
        <f>IF(ISERR(FIND(AJ$2,Niestac!$T64))=FALSE,"+","-")</f>
        <v>-</v>
      </c>
      <c r="AK58" s="382" t="str">
        <f>IF(ISERR(FIND(AK$2,Niestac!$T64))=FALSE,"+","-")</f>
        <v>-</v>
      </c>
      <c r="AL58" s="382" t="str">
        <f>IF(ISERR(FIND(AL$2,Niestac!$T64))=FALSE,"+","-")</f>
        <v>-</v>
      </c>
    </row>
    <row r="59" spans="1:38" s="147" customFormat="1" x14ac:dyDescent="0.25">
      <c r="A59" s="248" t="str">
        <f>Niestac!C65</f>
        <v xml:space="preserve">Zarządzania bazami SQL i NoSQL </v>
      </c>
      <c r="B59" s="382" t="str">
        <f>IF(ISERR(FIND(B$2,Niestac!$R65))=FALSE,"+","-")</f>
        <v>-</v>
      </c>
      <c r="C59" s="382" t="str">
        <f>IF(ISERR(FIND(C$2,Niestac!$R65))=FALSE,"+","-")</f>
        <v>-</v>
      </c>
      <c r="D59" s="382" t="str">
        <f>IF(ISERR(FIND(D$2,Niestac!$R65))=FALSE,"+","-")</f>
        <v>-</v>
      </c>
      <c r="E59" s="382" t="str">
        <f>IF(ISERR(FIND(E$2,Niestac!$R65))=FALSE,"+","-")</f>
        <v>+</v>
      </c>
      <c r="F59" s="382" t="str">
        <f>IF(ISERR(FIND(F$2,Niestac!$R65))=FALSE,"+","-")</f>
        <v>+</v>
      </c>
      <c r="G59" s="382" t="str">
        <f>IF(ISERR(FIND(G$2,Niestac!$R65))=FALSE,"+","-")</f>
        <v>+</v>
      </c>
      <c r="H59" s="382" t="str">
        <f>IF(ISERR(FIND(H$2,Niestac!$R65))=FALSE,"+","-")</f>
        <v>+</v>
      </c>
      <c r="I59" s="382" t="str">
        <f>IF(ISERR(FIND(I$2,Niestac!$R65))=FALSE,"+","-")</f>
        <v>-</v>
      </c>
      <c r="J59" s="382" t="str">
        <f>IF(ISERR(FIND(J$2,Niestac!$R65))=FALSE,"+","-")</f>
        <v>-</v>
      </c>
      <c r="K59" s="382" t="str">
        <f>IF(ISERR(FIND(K$2,Niestac!$R65))=FALSE,"+","-")</f>
        <v>-</v>
      </c>
      <c r="L59" s="382" t="str">
        <f>IF(ISERR(FIND(L$2,Niestac!$R65))=FALSE,"+","-")</f>
        <v>-</v>
      </c>
      <c r="M59" s="248" t="str">
        <f>Niestac!C65</f>
        <v xml:space="preserve">Zarządzania bazami SQL i NoSQL </v>
      </c>
      <c r="N59" s="382" t="str">
        <f>IF(ISERR(FIND(N$2,Niestac!$S65))=FALSE,"+","-")</f>
        <v>+</v>
      </c>
      <c r="O59" s="382" t="str">
        <f>IF(ISERR(FIND(O$2,Niestac!$S65))=FALSE,"+","-")</f>
        <v>-</v>
      </c>
      <c r="P59" s="382" t="str">
        <f>IF(ISERR(FIND(P$2,Niestac!$S65))=FALSE,"+","-")</f>
        <v>-</v>
      </c>
      <c r="Q59" s="382" t="str">
        <f>IF(ISERR(FIND(Q$2,Niestac!$S65))=FALSE,"+","-")</f>
        <v>+</v>
      </c>
      <c r="R59" s="382" t="str">
        <f>IF(ISERR(FIND(R$2,Niestac!$S65))=FALSE,"+","-")</f>
        <v>-</v>
      </c>
      <c r="S59" s="382" t="str">
        <f>IF(ISERR(FIND(S$2,Niestac!$S65))=FALSE,"+","-")</f>
        <v>-</v>
      </c>
      <c r="T59" s="382" t="str">
        <f>IF(ISERR(FIND(T$2,Niestac!$S65))=FALSE,"+","-")</f>
        <v>-</v>
      </c>
      <c r="U59" s="382" t="str">
        <f>IF(ISERR(FIND(U$2,Niestac!$S65))=FALSE,"+","-")</f>
        <v>-</v>
      </c>
      <c r="V59" s="382" t="str">
        <f>IF(ISERR(FIND(V$2,Niestac!$S65))=FALSE,"+","-")</f>
        <v>+</v>
      </c>
      <c r="W59" s="382" t="str">
        <f>IF(ISERR(FIND(W$2,Niestac!$S65))=FALSE,"+","-")</f>
        <v>+</v>
      </c>
      <c r="X59" s="382" t="str">
        <f>IF(ISERR(FIND(X$2,Niestac!$S65))=FALSE,"+","-")</f>
        <v>+</v>
      </c>
      <c r="Y59" s="248" t="str">
        <f>Niestac!C65</f>
        <v xml:space="preserve">Zarządzania bazami SQL i NoSQL </v>
      </c>
      <c r="Z59" s="382" t="str">
        <f>IF(ISERR(FIND(Z$2,Niestac!$S65))=FALSE,"+","-")</f>
        <v>-</v>
      </c>
      <c r="AA59" s="382" t="str">
        <f>IF(ISERR(FIND(AA$2,Niestac!$S65))=FALSE,"+","-")</f>
        <v>-</v>
      </c>
      <c r="AB59" s="382" t="str">
        <f>IF(ISERR(FIND(AB$2,Niestac!$S65))=FALSE,"+","-")</f>
        <v>-</v>
      </c>
      <c r="AC59" s="382" t="str">
        <f>IF(ISERR(FIND(AC$2,Niestac!$S65))=FALSE,"+","-")</f>
        <v>-</v>
      </c>
      <c r="AD59" s="382" t="str">
        <f>IF(ISERR(FIND(AD$2,Niestac!$S65))=FALSE,"+","-")</f>
        <v>-</v>
      </c>
      <c r="AE59" s="382" t="str">
        <f>IF(ISERR(FIND(AE$2,Niestac!$S65))=FALSE,"+","-")</f>
        <v>-</v>
      </c>
      <c r="AF59" s="382" t="str">
        <f>IF(ISERR(FIND(AF$2,Niestac!$S65))=FALSE,"+","-")</f>
        <v>-</v>
      </c>
      <c r="AG59" s="382" t="str">
        <f>IF(ISERR(FIND(AG$2,Niestac!$S65))=FALSE,"+","-")</f>
        <v>+</v>
      </c>
      <c r="AH59" s="382" t="str">
        <f>IF(ISERR(FIND(AH$2,Niestac!$T65))=FALSE,"+","-")</f>
        <v>+</v>
      </c>
      <c r="AI59" s="382" t="str">
        <f>IF(ISERR(FIND(AI$2,Niestac!$T65))=FALSE,"+","-")</f>
        <v>+</v>
      </c>
      <c r="AJ59" s="382" t="str">
        <f>IF(ISERR(FIND(AJ$2,Niestac!$T65))=FALSE,"+","-")</f>
        <v>+</v>
      </c>
      <c r="AK59" s="382" t="str">
        <f>IF(ISERR(FIND(AK$2,Niestac!$T65))=FALSE,"+","-")</f>
        <v>-</v>
      </c>
      <c r="AL59" s="382" t="str">
        <f>IF(ISERR(FIND(AL$2,Niestac!$T65))=FALSE,"+","-")</f>
        <v>-</v>
      </c>
    </row>
    <row r="60" spans="1:38" s="147" customFormat="1" ht="41.5" customHeight="1" x14ac:dyDescent="0.25">
      <c r="A60" s="248" t="str">
        <f>Niestac!C66</f>
        <v>Przedmiot obieralny 7: Podstawy aplikacji internetowych / Advanced Internet Applications</v>
      </c>
      <c r="B60" s="382" t="str">
        <f>IF(ISERR(FIND(B$2,Niestac!$R66))=FALSE,"+","-")</f>
        <v>-</v>
      </c>
      <c r="C60" s="382" t="str">
        <f>IF(ISERR(FIND(C$2,Niestac!$R66))=FALSE,"+","-")</f>
        <v>-</v>
      </c>
      <c r="D60" s="382" t="str">
        <f>IF(ISERR(FIND(D$2,Niestac!$R66))=FALSE,"+","-")</f>
        <v>-</v>
      </c>
      <c r="E60" s="382" t="str">
        <f>IF(ISERR(FIND(E$2,Niestac!$R66))=FALSE,"+","-")</f>
        <v>+</v>
      </c>
      <c r="F60" s="382" t="str">
        <f>IF(ISERR(FIND(F$2,Niestac!$R66))=FALSE,"+","-")</f>
        <v>-</v>
      </c>
      <c r="G60" s="382" t="str">
        <f>IF(ISERR(FIND(G$2,Niestac!$R66))=FALSE,"+","-")</f>
        <v>-</v>
      </c>
      <c r="H60" s="382" t="str">
        <f>IF(ISERR(FIND(H$2,Niestac!$R66))=FALSE,"+","-")</f>
        <v>+</v>
      </c>
      <c r="I60" s="382" t="str">
        <f>IF(ISERR(FIND(I$2,Niestac!$R66))=FALSE,"+","-")</f>
        <v>-</v>
      </c>
      <c r="J60" s="382" t="str">
        <f>IF(ISERR(FIND(J$2,Niestac!$R66))=FALSE,"+","-")</f>
        <v>-</v>
      </c>
      <c r="K60" s="382" t="str">
        <f>IF(ISERR(FIND(K$2,Niestac!$R66))=FALSE,"+","-")</f>
        <v>-</v>
      </c>
      <c r="L60" s="382" t="str">
        <f>IF(ISERR(FIND(L$2,Niestac!$R66))=FALSE,"+","-")</f>
        <v>-</v>
      </c>
      <c r="M60" s="248" t="str">
        <f>Niestac!C66</f>
        <v>Przedmiot obieralny 7: Podstawy aplikacji internetowych / Advanced Internet Applications</v>
      </c>
      <c r="N60" s="382" t="str">
        <f>IF(ISERR(FIND(N$2,Niestac!$S66))=FALSE,"+","-")</f>
        <v>-</v>
      </c>
      <c r="O60" s="382" t="str">
        <f>IF(ISERR(FIND(O$2,Niestac!$S66))=FALSE,"+","-")</f>
        <v>-</v>
      </c>
      <c r="P60" s="382" t="str">
        <f>IF(ISERR(FIND(P$2,Niestac!$S66))=FALSE,"+","-")</f>
        <v>-</v>
      </c>
      <c r="Q60" s="382" t="str">
        <f>IF(ISERR(FIND(Q$2,Niestac!$S66))=FALSE,"+","-")</f>
        <v>-</v>
      </c>
      <c r="R60" s="382" t="str">
        <f>IF(ISERR(FIND(R$2,Niestac!$S66))=FALSE,"+","-")</f>
        <v>-</v>
      </c>
      <c r="S60" s="382" t="str">
        <f>IF(ISERR(FIND(S$2,Niestac!$S66))=FALSE,"+","-")</f>
        <v>-</v>
      </c>
      <c r="T60" s="382" t="str">
        <f>IF(ISERR(FIND(T$2,Niestac!$S66))=FALSE,"+","-")</f>
        <v>-</v>
      </c>
      <c r="U60" s="382" t="str">
        <f>IF(ISERR(FIND(U$2,Niestac!$S66))=FALSE,"+","-")</f>
        <v>-</v>
      </c>
      <c r="V60" s="382" t="str">
        <f>IF(ISERR(FIND(V$2,Niestac!$S66))=FALSE,"+","-")</f>
        <v>-</v>
      </c>
      <c r="W60" s="382" t="str">
        <f>IF(ISERR(FIND(W$2,Niestac!$S66))=FALSE,"+","-")</f>
        <v>+</v>
      </c>
      <c r="X60" s="382" t="str">
        <f>IF(ISERR(FIND(X$2,Niestac!$S66))=FALSE,"+","-")</f>
        <v>+</v>
      </c>
      <c r="Y60" s="248" t="str">
        <f>Niestac!C66</f>
        <v>Przedmiot obieralny 7: Podstawy aplikacji internetowych / Advanced Internet Applications</v>
      </c>
      <c r="Z60" s="382" t="str">
        <f>IF(ISERR(FIND(Z$2,Niestac!$S66))=FALSE,"+","-")</f>
        <v>+</v>
      </c>
      <c r="AA60" s="382" t="str">
        <f>IF(ISERR(FIND(AA$2,Niestac!$S66))=FALSE,"+","-")</f>
        <v>-</v>
      </c>
      <c r="AB60" s="382" t="str">
        <f>IF(ISERR(FIND(AB$2,Niestac!$S66))=FALSE,"+","-")</f>
        <v>+</v>
      </c>
      <c r="AC60" s="382" t="str">
        <f>IF(ISERR(FIND(AC$2,Niestac!$S66))=FALSE,"+","-")</f>
        <v>-</v>
      </c>
      <c r="AD60" s="382" t="str">
        <f>IF(ISERR(FIND(AD$2,Niestac!$S66))=FALSE,"+","-")</f>
        <v>-</v>
      </c>
      <c r="AE60" s="382" t="str">
        <f>IF(ISERR(FIND(AE$2,Niestac!$S66))=FALSE,"+","-")</f>
        <v>-</v>
      </c>
      <c r="AF60" s="382" t="str">
        <f>IF(ISERR(FIND(AF$2,Niestac!$S66))=FALSE,"+","-")</f>
        <v>+</v>
      </c>
      <c r="AG60" s="382" t="str">
        <f>IF(ISERR(FIND(AG$2,Niestac!$S66))=FALSE,"+","-")</f>
        <v>-</v>
      </c>
      <c r="AH60" s="382" t="str">
        <f>IF(ISERR(FIND(AH$2,Niestac!$T66))=FALSE,"+","-")</f>
        <v>+</v>
      </c>
      <c r="AI60" s="382" t="str">
        <f>IF(ISERR(FIND(AI$2,Niestac!$T66))=FALSE,"+","-")</f>
        <v>+</v>
      </c>
      <c r="AJ60" s="382" t="str">
        <f>IF(ISERR(FIND(AJ$2,Niestac!$T66))=FALSE,"+","-")</f>
        <v>+</v>
      </c>
      <c r="AK60" s="382" t="str">
        <f>IF(ISERR(FIND(AK$2,Niestac!$T66))=FALSE,"+","-")</f>
        <v>-</v>
      </c>
      <c r="AL60" s="382" t="str">
        <f>IF(ISERR(FIND(AL$2,Niestac!$T66))=FALSE,"+","-")</f>
        <v>-</v>
      </c>
    </row>
    <row r="61" spans="1:38" s="147" customFormat="1" x14ac:dyDescent="0.25">
      <c r="A61" s="248" t="str">
        <f>Niestac!C67</f>
        <v>Inżynieria oprogramowania</v>
      </c>
      <c r="B61" s="382" t="str">
        <f>IF(ISERR(FIND(B$2,Niestac!$R67))=FALSE,"+","-")</f>
        <v>-</v>
      </c>
      <c r="C61" s="382" t="str">
        <f>IF(ISERR(FIND(C$2,Niestac!$R67))=FALSE,"+","-")</f>
        <v>-</v>
      </c>
      <c r="D61" s="382" t="str">
        <f>IF(ISERR(FIND(D$2,Niestac!$R67))=FALSE,"+","-")</f>
        <v>-</v>
      </c>
      <c r="E61" s="382" t="str">
        <f>IF(ISERR(FIND(E$2,Niestac!$R67))=FALSE,"+","-")</f>
        <v>-</v>
      </c>
      <c r="F61" s="382" t="str">
        <f>IF(ISERR(FIND(F$2,Niestac!$R67))=FALSE,"+","-")</f>
        <v>+</v>
      </c>
      <c r="G61" s="382" t="str">
        <f>IF(ISERR(FIND(G$2,Niestac!$R67))=FALSE,"+","-")</f>
        <v>+</v>
      </c>
      <c r="H61" s="382" t="str">
        <f>IF(ISERR(FIND(H$2,Niestac!$R67))=FALSE,"+","-")</f>
        <v>+</v>
      </c>
      <c r="I61" s="382" t="str">
        <f>IF(ISERR(FIND(I$2,Niestac!$R67))=FALSE,"+","-")</f>
        <v>-</v>
      </c>
      <c r="J61" s="382" t="str">
        <f>IF(ISERR(FIND(J$2,Niestac!$R67))=FALSE,"+","-")</f>
        <v>-</v>
      </c>
      <c r="K61" s="382" t="str">
        <f>IF(ISERR(FIND(K$2,Niestac!$R67))=FALSE,"+","-")</f>
        <v>-</v>
      </c>
      <c r="L61" s="382" t="str">
        <f>IF(ISERR(FIND(L$2,Niestac!$R67))=FALSE,"+","-")</f>
        <v>-</v>
      </c>
      <c r="M61" s="248" t="str">
        <f>Niestac!C67</f>
        <v>Inżynieria oprogramowania</v>
      </c>
      <c r="N61" s="382" t="str">
        <f>IF(ISERR(FIND(N$2,Niestac!$S67))=FALSE,"+","-")</f>
        <v>-</v>
      </c>
      <c r="O61" s="382" t="str">
        <f>IF(ISERR(FIND(O$2,Niestac!$S67))=FALSE,"+","-")</f>
        <v>+</v>
      </c>
      <c r="P61" s="382" t="str">
        <f>IF(ISERR(FIND(P$2,Niestac!$S67))=FALSE,"+","-")</f>
        <v>-</v>
      </c>
      <c r="Q61" s="382" t="str">
        <f>IF(ISERR(FIND(Q$2,Niestac!$S67))=FALSE,"+","-")</f>
        <v>+</v>
      </c>
      <c r="R61" s="382" t="str">
        <f>IF(ISERR(FIND(R$2,Niestac!$S67))=FALSE,"+","-")</f>
        <v>+</v>
      </c>
      <c r="S61" s="382" t="str">
        <f>IF(ISERR(FIND(S$2,Niestac!$S67))=FALSE,"+","-")</f>
        <v>+</v>
      </c>
      <c r="T61" s="382" t="str">
        <f>IF(ISERR(FIND(T$2,Niestac!$S67))=FALSE,"+","-")</f>
        <v>-</v>
      </c>
      <c r="U61" s="382" t="str">
        <f>IF(ISERR(FIND(U$2,Niestac!$S67))=FALSE,"+","-")</f>
        <v>-</v>
      </c>
      <c r="V61" s="382" t="str">
        <f>IF(ISERR(FIND(V$2,Niestac!$S67))=FALSE,"+","-")</f>
        <v>+</v>
      </c>
      <c r="W61" s="382" t="str">
        <f>IF(ISERR(FIND(W$2,Niestac!$S67))=FALSE,"+","-")</f>
        <v>+</v>
      </c>
      <c r="X61" s="382" t="str">
        <f>IF(ISERR(FIND(X$2,Niestac!$S67))=FALSE,"+","-")</f>
        <v>-</v>
      </c>
      <c r="Y61" s="248" t="str">
        <f>Niestac!C67</f>
        <v>Inżynieria oprogramowania</v>
      </c>
      <c r="Z61" s="382" t="str">
        <f>IF(ISERR(FIND(Z$2,Niestac!$S67))=FALSE,"+","-")</f>
        <v>-</v>
      </c>
      <c r="AA61" s="382" t="str">
        <f>IF(ISERR(FIND(AA$2,Niestac!$S67))=FALSE,"+","-")</f>
        <v>-</v>
      </c>
      <c r="AB61" s="382" t="str">
        <f>IF(ISERR(FIND(AB$2,Niestac!$S67))=FALSE,"+","-")</f>
        <v>-</v>
      </c>
      <c r="AC61" s="382" t="str">
        <f>IF(ISERR(FIND(AC$2,Niestac!$S67))=FALSE,"+","-")</f>
        <v>-</v>
      </c>
      <c r="AD61" s="382" t="str">
        <f>IF(ISERR(FIND(AD$2,Niestac!$S67))=FALSE,"+","-")</f>
        <v>-</v>
      </c>
      <c r="AE61" s="382" t="str">
        <f>IF(ISERR(FIND(AE$2,Niestac!$S67))=FALSE,"+","-")</f>
        <v>-</v>
      </c>
      <c r="AF61" s="382" t="str">
        <f>IF(ISERR(FIND(AF$2,Niestac!$S67))=FALSE,"+","-")</f>
        <v>+</v>
      </c>
      <c r="AG61" s="382" t="str">
        <f>IF(ISERR(FIND(AG$2,Niestac!$S67))=FALSE,"+","-")</f>
        <v>-</v>
      </c>
      <c r="AH61" s="382" t="str">
        <f>IF(ISERR(FIND(AH$2,Niestac!$T67))=FALSE,"+","-")</f>
        <v>+</v>
      </c>
      <c r="AI61" s="382" t="str">
        <f>IF(ISERR(FIND(AI$2,Niestac!$T67))=FALSE,"+","-")</f>
        <v>+</v>
      </c>
      <c r="AJ61" s="382" t="str">
        <f>IF(ISERR(FIND(AJ$2,Niestac!$T67))=FALSE,"+","-")</f>
        <v>+</v>
      </c>
      <c r="AK61" s="382" t="str">
        <f>IF(ISERR(FIND(AK$2,Niestac!$T67))=FALSE,"+","-")</f>
        <v>-</v>
      </c>
      <c r="AL61" s="382" t="str">
        <f>IF(ISERR(FIND(AL$2,Niestac!$T67))=FALSE,"+","-")</f>
        <v>-</v>
      </c>
    </row>
    <row r="62" spans="1:38" s="147" customFormat="1" ht="12.75" hidden="1" customHeight="1" x14ac:dyDescent="0.25">
      <c r="A62" s="248">
        <f>Niestac!C68</f>
        <v>0</v>
      </c>
      <c r="B62" s="382" t="str">
        <f>IF(ISERR(FIND(B$2,Niestac!$R68))=FALSE,"+","-")</f>
        <v>-</v>
      </c>
      <c r="C62" s="382" t="str">
        <f>IF(ISERR(FIND(C$2,Niestac!$R68))=FALSE,"+","-")</f>
        <v>-</v>
      </c>
      <c r="D62" s="382" t="str">
        <f>IF(ISERR(FIND(D$2,Niestac!$R68))=FALSE,"+","-")</f>
        <v>-</v>
      </c>
      <c r="E62" s="382" t="str">
        <f>IF(ISERR(FIND(E$2,Niestac!$R68))=FALSE,"+","-")</f>
        <v>-</v>
      </c>
      <c r="F62" s="382" t="str">
        <f>IF(ISERR(FIND(F$2,Niestac!$R68))=FALSE,"+","-")</f>
        <v>-</v>
      </c>
      <c r="G62" s="382" t="str">
        <f>IF(ISERR(FIND(G$2,Niestac!$R68))=FALSE,"+","-")</f>
        <v>-</v>
      </c>
      <c r="H62" s="382" t="str">
        <f>IF(ISERR(FIND(H$2,Niestac!$R68))=FALSE,"+","-")</f>
        <v>-</v>
      </c>
      <c r="I62" s="382" t="str">
        <f>IF(ISERR(FIND(I$2,Niestac!$R68))=FALSE,"+","-")</f>
        <v>-</v>
      </c>
      <c r="J62" s="382" t="str">
        <f>IF(ISERR(FIND(J$2,Niestac!$R68))=FALSE,"+","-")</f>
        <v>-</v>
      </c>
      <c r="K62" s="382" t="str">
        <f>IF(ISERR(FIND(K$2,Niestac!$R68))=FALSE,"+","-")</f>
        <v>-</v>
      </c>
      <c r="L62" s="382" t="str">
        <f>IF(ISERR(FIND(L$2,Niestac!$R68))=FALSE,"+","-")</f>
        <v>-</v>
      </c>
      <c r="M62" s="248">
        <f>Niestac!C68</f>
        <v>0</v>
      </c>
      <c r="N62" s="382" t="str">
        <f>IF(ISERR(FIND(N$2,Niestac!$S68))=FALSE,"+","-")</f>
        <v>-</v>
      </c>
      <c r="O62" s="382" t="str">
        <f>IF(ISERR(FIND(O$2,Niestac!$S68))=FALSE,"+","-")</f>
        <v>-</v>
      </c>
      <c r="P62" s="382" t="str">
        <f>IF(ISERR(FIND(P$2,Niestac!$S68))=FALSE,"+","-")</f>
        <v>-</v>
      </c>
      <c r="Q62" s="382" t="str">
        <f>IF(ISERR(FIND(Q$2,Niestac!$S68))=FALSE,"+","-")</f>
        <v>-</v>
      </c>
      <c r="R62" s="382" t="str">
        <f>IF(ISERR(FIND(R$2,Niestac!$S68))=FALSE,"+","-")</f>
        <v>-</v>
      </c>
      <c r="S62" s="382" t="str">
        <f>IF(ISERR(FIND(S$2,Niestac!$S68))=FALSE,"+","-")</f>
        <v>-</v>
      </c>
      <c r="T62" s="382" t="str">
        <f>IF(ISERR(FIND(T$2,Niestac!$S68))=FALSE,"+","-")</f>
        <v>-</v>
      </c>
      <c r="U62" s="382" t="str">
        <f>IF(ISERR(FIND(U$2,Niestac!$S68))=FALSE,"+","-")</f>
        <v>-</v>
      </c>
      <c r="V62" s="382" t="str">
        <f>IF(ISERR(FIND(V$2,Niestac!$S68))=FALSE,"+","-")</f>
        <v>-</v>
      </c>
      <c r="W62" s="382" t="str">
        <f>IF(ISERR(FIND(W$2,Niestac!$S68))=FALSE,"+","-")</f>
        <v>-</v>
      </c>
      <c r="X62" s="382" t="str">
        <f>IF(ISERR(FIND(X$2,Niestac!$S68))=FALSE,"+","-")</f>
        <v>-</v>
      </c>
      <c r="Y62" s="248">
        <f>Niestac!C68</f>
        <v>0</v>
      </c>
      <c r="Z62" s="382" t="str">
        <f>IF(ISERR(FIND(Z$2,Niestac!$S68))=FALSE,"+","-")</f>
        <v>-</v>
      </c>
      <c r="AA62" s="382" t="str">
        <f>IF(ISERR(FIND(AA$2,Niestac!$S68))=FALSE,"+","-")</f>
        <v>-</v>
      </c>
      <c r="AB62" s="382" t="str">
        <f>IF(ISERR(FIND(AB$2,Niestac!$S68))=FALSE,"+","-")</f>
        <v>-</v>
      </c>
      <c r="AC62" s="382" t="str">
        <f>IF(ISERR(FIND(AC$2,Niestac!$S68))=FALSE,"+","-")</f>
        <v>-</v>
      </c>
      <c r="AD62" s="382" t="str">
        <f>IF(ISERR(FIND(AD$2,Niestac!$S68))=FALSE,"+","-")</f>
        <v>-</v>
      </c>
      <c r="AE62" s="382" t="str">
        <f>IF(ISERR(FIND(AE$2,Niestac!$S68))=FALSE,"+","-")</f>
        <v>-</v>
      </c>
      <c r="AF62" s="382" t="str">
        <f>IF(ISERR(FIND(AF$2,Niestac!$S68))=FALSE,"+","-")</f>
        <v>-</v>
      </c>
      <c r="AG62" s="382" t="str">
        <f>IF(ISERR(FIND(AG$2,Niestac!$S68))=FALSE,"+","-")</f>
        <v>-</v>
      </c>
      <c r="AH62" s="382" t="str">
        <f>IF(ISERR(FIND(AH$2,Niestac!$T68))=FALSE,"+","-")</f>
        <v>-</v>
      </c>
      <c r="AI62" s="382" t="str">
        <f>IF(ISERR(FIND(AI$2,Niestac!$T68))=FALSE,"+","-")</f>
        <v>-</v>
      </c>
      <c r="AJ62" s="382" t="str">
        <f>IF(ISERR(FIND(AJ$2,Niestac!$T68))=FALSE,"+","-")</f>
        <v>-</v>
      </c>
      <c r="AK62" s="382" t="str">
        <f>IF(ISERR(FIND(AK$2,Niestac!$T68))=FALSE,"+","-")</f>
        <v>-</v>
      </c>
      <c r="AL62" s="382" t="str">
        <f>IF(ISERR(FIND(AL$2,Niestac!$T68))=FALSE,"+","-")</f>
        <v>-</v>
      </c>
    </row>
    <row r="63" spans="1:38" s="147" customFormat="1" ht="12.75" hidden="1" customHeight="1" x14ac:dyDescent="0.25">
      <c r="A63" s="248">
        <f>Niestac!C69</f>
        <v>0</v>
      </c>
      <c r="B63" s="382" t="str">
        <f>IF(ISERR(FIND(B$2,Niestac!$R69))=FALSE,"+","-")</f>
        <v>-</v>
      </c>
      <c r="C63" s="382" t="str">
        <f>IF(ISERR(FIND(C$2,Niestac!$R69))=FALSE,"+","-")</f>
        <v>-</v>
      </c>
      <c r="D63" s="382" t="str">
        <f>IF(ISERR(FIND(D$2,Niestac!$R69))=FALSE,"+","-")</f>
        <v>-</v>
      </c>
      <c r="E63" s="382" t="str">
        <f>IF(ISERR(FIND(E$2,Niestac!$R69))=FALSE,"+","-")</f>
        <v>-</v>
      </c>
      <c r="F63" s="382" t="str">
        <f>IF(ISERR(FIND(F$2,Niestac!$R69))=FALSE,"+","-")</f>
        <v>-</v>
      </c>
      <c r="G63" s="382" t="str">
        <f>IF(ISERR(FIND(G$2,Niestac!$R69))=FALSE,"+","-")</f>
        <v>-</v>
      </c>
      <c r="H63" s="382" t="str">
        <f>IF(ISERR(FIND(H$2,Niestac!$R69))=FALSE,"+","-")</f>
        <v>-</v>
      </c>
      <c r="I63" s="382" t="str">
        <f>IF(ISERR(FIND(I$2,Niestac!$R69))=FALSE,"+","-")</f>
        <v>-</v>
      </c>
      <c r="J63" s="382" t="str">
        <f>IF(ISERR(FIND(J$2,Niestac!$R69))=FALSE,"+","-")</f>
        <v>-</v>
      </c>
      <c r="K63" s="382" t="str">
        <f>IF(ISERR(FIND(K$2,Niestac!$R69))=FALSE,"+","-")</f>
        <v>-</v>
      </c>
      <c r="L63" s="382" t="str">
        <f>IF(ISERR(FIND(L$2,Niestac!$R69))=FALSE,"+","-")</f>
        <v>-</v>
      </c>
      <c r="M63" s="248">
        <f>Niestac!C69</f>
        <v>0</v>
      </c>
      <c r="N63" s="382" t="str">
        <f>IF(ISERR(FIND(N$2,Niestac!$S69))=FALSE,"+","-")</f>
        <v>-</v>
      </c>
      <c r="O63" s="382" t="str">
        <f>IF(ISERR(FIND(O$2,Niestac!$S69))=FALSE,"+","-")</f>
        <v>-</v>
      </c>
      <c r="P63" s="382" t="str">
        <f>IF(ISERR(FIND(P$2,Niestac!$S69))=FALSE,"+","-")</f>
        <v>-</v>
      </c>
      <c r="Q63" s="382" t="str">
        <f>IF(ISERR(FIND(Q$2,Niestac!$S69))=FALSE,"+","-")</f>
        <v>-</v>
      </c>
      <c r="R63" s="382" t="str">
        <f>IF(ISERR(FIND(R$2,Niestac!$S69))=FALSE,"+","-")</f>
        <v>-</v>
      </c>
      <c r="S63" s="382" t="str">
        <f>IF(ISERR(FIND(S$2,Niestac!$S69))=FALSE,"+","-")</f>
        <v>-</v>
      </c>
      <c r="T63" s="382" t="str">
        <f>IF(ISERR(FIND(T$2,Niestac!$S69))=FALSE,"+","-")</f>
        <v>-</v>
      </c>
      <c r="U63" s="382" t="str">
        <f>IF(ISERR(FIND(U$2,Niestac!$S69))=FALSE,"+","-")</f>
        <v>-</v>
      </c>
      <c r="V63" s="382" t="str">
        <f>IF(ISERR(FIND(V$2,Niestac!$S69))=FALSE,"+","-")</f>
        <v>-</v>
      </c>
      <c r="W63" s="382" t="str">
        <f>IF(ISERR(FIND(W$2,Niestac!$S69))=FALSE,"+","-")</f>
        <v>-</v>
      </c>
      <c r="X63" s="382" t="str">
        <f>IF(ISERR(FIND(X$2,Niestac!$S69))=FALSE,"+","-")</f>
        <v>-</v>
      </c>
      <c r="Y63" s="248">
        <f>Niestac!C69</f>
        <v>0</v>
      </c>
      <c r="Z63" s="382" t="str">
        <f>IF(ISERR(FIND(Z$2,Niestac!$S69))=FALSE,"+","-")</f>
        <v>-</v>
      </c>
      <c r="AA63" s="382" t="str">
        <f>IF(ISERR(FIND(AA$2,Niestac!$S69))=FALSE,"+","-")</f>
        <v>-</v>
      </c>
      <c r="AB63" s="382" t="str">
        <f>IF(ISERR(FIND(AB$2,Niestac!$S69))=FALSE,"+","-")</f>
        <v>-</v>
      </c>
      <c r="AC63" s="382" t="str">
        <f>IF(ISERR(FIND(AC$2,Niestac!$S69))=FALSE,"+","-")</f>
        <v>-</v>
      </c>
      <c r="AD63" s="382" t="str">
        <f>IF(ISERR(FIND(AD$2,Niestac!$S69))=FALSE,"+","-")</f>
        <v>-</v>
      </c>
      <c r="AE63" s="382" t="str">
        <f>IF(ISERR(FIND(AE$2,Niestac!$S69))=FALSE,"+","-")</f>
        <v>-</v>
      </c>
      <c r="AF63" s="382" t="str">
        <f>IF(ISERR(FIND(AF$2,Niestac!$S69))=FALSE,"+","-")</f>
        <v>-</v>
      </c>
      <c r="AG63" s="382" t="str">
        <f>IF(ISERR(FIND(AG$2,Niestac!$S69))=FALSE,"+","-")</f>
        <v>-</v>
      </c>
      <c r="AH63" s="382" t="str">
        <f>IF(ISERR(FIND(AH$2,Niestac!$T69))=FALSE,"+","-")</f>
        <v>-</v>
      </c>
      <c r="AI63" s="382" t="str">
        <f>IF(ISERR(FIND(AI$2,Niestac!$T69))=FALSE,"+","-")</f>
        <v>-</v>
      </c>
      <c r="AJ63" s="382" t="str">
        <f>IF(ISERR(FIND(AJ$2,Niestac!$T69))=FALSE,"+","-")</f>
        <v>-</v>
      </c>
      <c r="AK63" s="382" t="str">
        <f>IF(ISERR(FIND(AK$2,Niestac!$T69))=FALSE,"+","-")</f>
        <v>-</v>
      </c>
      <c r="AL63" s="382" t="str">
        <f>IF(ISERR(FIND(AL$2,Niestac!$T69))=FALSE,"+","-")</f>
        <v>-</v>
      </c>
    </row>
    <row r="64" spans="1:38" s="147" customFormat="1" x14ac:dyDescent="0.25">
      <c r="A64" s="282" t="str">
        <f>Niestac!C70</f>
        <v>Semestr 6:</v>
      </c>
      <c r="B64" s="382" t="str">
        <f>IF(ISERR(FIND(B$2,Niestac!$R70))=FALSE,"+","-")</f>
        <v>-</v>
      </c>
      <c r="C64" s="382" t="str">
        <f>IF(ISERR(FIND(C$2,Niestac!$R70))=FALSE,"+","-")</f>
        <v>-</v>
      </c>
      <c r="D64" s="382" t="str">
        <f>IF(ISERR(FIND(D$2,Niestac!$R70))=FALSE,"+","-")</f>
        <v>-</v>
      </c>
      <c r="E64" s="382" t="str">
        <f>IF(ISERR(FIND(E$2,Niestac!$R70))=FALSE,"+","-")</f>
        <v>-</v>
      </c>
      <c r="F64" s="382" t="str">
        <f>IF(ISERR(FIND(F$2,Niestac!$R70))=FALSE,"+","-")</f>
        <v>-</v>
      </c>
      <c r="G64" s="382" t="str">
        <f>IF(ISERR(FIND(G$2,Niestac!$R70))=FALSE,"+","-")</f>
        <v>-</v>
      </c>
      <c r="H64" s="382" t="str">
        <f>IF(ISERR(FIND(H$2,Niestac!$R70))=FALSE,"+","-")</f>
        <v>-</v>
      </c>
      <c r="I64" s="382" t="str">
        <f>IF(ISERR(FIND(I$2,Niestac!$R70))=FALSE,"+","-")</f>
        <v>-</v>
      </c>
      <c r="J64" s="382" t="str">
        <f>IF(ISERR(FIND(J$2,Niestac!$R70))=FALSE,"+","-")</f>
        <v>-</v>
      </c>
      <c r="K64" s="382" t="str">
        <f>IF(ISERR(FIND(K$2,Niestac!$R70))=FALSE,"+","-")</f>
        <v>-</v>
      </c>
      <c r="L64" s="382" t="str">
        <f>IF(ISERR(FIND(L$2,Niestac!$R70))=FALSE,"+","-")</f>
        <v>-</v>
      </c>
      <c r="M64" s="282" t="str">
        <f>Niestac!C70</f>
        <v>Semestr 6:</v>
      </c>
      <c r="N64" s="382" t="str">
        <f>IF(ISERR(FIND(N$2,Niestac!$S70))=FALSE,"+","-")</f>
        <v>-</v>
      </c>
      <c r="O64" s="382" t="str">
        <f>IF(ISERR(FIND(O$2,Niestac!$S70))=FALSE,"+","-")</f>
        <v>-</v>
      </c>
      <c r="P64" s="382" t="str">
        <f>IF(ISERR(FIND(P$2,Niestac!$S70))=FALSE,"+","-")</f>
        <v>-</v>
      </c>
      <c r="Q64" s="382" t="str">
        <f>IF(ISERR(FIND(Q$2,Niestac!$S70))=FALSE,"+","-")</f>
        <v>-</v>
      </c>
      <c r="R64" s="382" t="str">
        <f>IF(ISERR(FIND(R$2,Niestac!$S70))=FALSE,"+","-")</f>
        <v>-</v>
      </c>
      <c r="S64" s="382" t="str">
        <f>IF(ISERR(FIND(S$2,Niestac!$S70))=FALSE,"+","-")</f>
        <v>-</v>
      </c>
      <c r="T64" s="382" t="str">
        <f>IF(ISERR(FIND(T$2,Niestac!$S70))=FALSE,"+","-")</f>
        <v>-</v>
      </c>
      <c r="U64" s="382" t="str">
        <f>IF(ISERR(FIND(U$2,Niestac!$S70))=FALSE,"+","-")</f>
        <v>-</v>
      </c>
      <c r="V64" s="382" t="str">
        <f>IF(ISERR(FIND(V$2,Niestac!$S70))=FALSE,"+","-")</f>
        <v>-</v>
      </c>
      <c r="W64" s="382" t="str">
        <f>IF(ISERR(FIND(W$2,Niestac!$S70))=FALSE,"+","-")</f>
        <v>-</v>
      </c>
      <c r="X64" s="382" t="str">
        <f>IF(ISERR(FIND(X$2,Niestac!$S70))=FALSE,"+","-")</f>
        <v>-</v>
      </c>
      <c r="Y64" s="282" t="str">
        <f>Niestac!C70</f>
        <v>Semestr 6:</v>
      </c>
      <c r="Z64" s="382" t="str">
        <f>IF(ISERR(FIND(Z$2,Niestac!$S70))=FALSE,"+","-")</f>
        <v>-</v>
      </c>
      <c r="AA64" s="382" t="str">
        <f>IF(ISERR(FIND(AA$2,Niestac!$S70))=FALSE,"+","-")</f>
        <v>-</v>
      </c>
      <c r="AB64" s="382" t="str">
        <f>IF(ISERR(FIND(AB$2,Niestac!$S70))=FALSE,"+","-")</f>
        <v>-</v>
      </c>
      <c r="AC64" s="382" t="str">
        <f>IF(ISERR(FIND(AC$2,Niestac!$S70))=FALSE,"+","-")</f>
        <v>-</v>
      </c>
      <c r="AD64" s="382" t="str">
        <f>IF(ISERR(FIND(AD$2,Niestac!$S70))=FALSE,"+","-")</f>
        <v>-</v>
      </c>
      <c r="AE64" s="382" t="str">
        <f>IF(ISERR(FIND(AE$2,Niestac!$S70))=FALSE,"+","-")</f>
        <v>-</v>
      </c>
      <c r="AF64" s="382" t="str">
        <f>IF(ISERR(FIND(AF$2,Niestac!$S70))=FALSE,"+","-")</f>
        <v>-</v>
      </c>
      <c r="AG64" s="382" t="str">
        <f>IF(ISERR(FIND(AG$2,Niestac!$S70))=FALSE,"+","-")</f>
        <v>-</v>
      </c>
      <c r="AH64" s="382" t="str">
        <f>IF(ISERR(FIND(AH$2,Niestac!$T70))=FALSE,"+","-")</f>
        <v>-</v>
      </c>
      <c r="AI64" s="382" t="str">
        <f>IF(ISERR(FIND(AI$2,Niestac!$T70))=FALSE,"+","-")</f>
        <v>-</v>
      </c>
      <c r="AJ64" s="382" t="str">
        <f>IF(ISERR(FIND(AJ$2,Niestac!$T70))=FALSE,"+","-")</f>
        <v>-</v>
      </c>
      <c r="AK64" s="382" t="str">
        <f>IF(ISERR(FIND(AK$2,Niestac!$T70))=FALSE,"+","-")</f>
        <v>-</v>
      </c>
      <c r="AL64" s="382" t="str">
        <f>IF(ISERR(FIND(AL$2,Niestac!$T70))=FALSE,"+","-")</f>
        <v>-</v>
      </c>
    </row>
    <row r="65" spans="1:38" s="147" customFormat="1" x14ac:dyDescent="0.25">
      <c r="A65" s="248" t="str">
        <f>Niestac!C71</f>
        <v>Moduł kształcenia</v>
      </c>
      <c r="B65" s="382" t="str">
        <f>IF(ISERR(FIND(B$2,Niestac!$R71))=FALSE,"+","-")</f>
        <v>-</v>
      </c>
      <c r="C65" s="382" t="str">
        <f>IF(ISERR(FIND(C$2,Niestac!$R71))=FALSE,"+","-")</f>
        <v>-</v>
      </c>
      <c r="D65" s="382" t="str">
        <f>IF(ISERR(FIND(D$2,Niestac!$R71))=FALSE,"+","-")</f>
        <v>-</v>
      </c>
      <c r="E65" s="382" t="str">
        <f>IF(ISERR(FIND(E$2,Niestac!$R71))=FALSE,"+","-")</f>
        <v>-</v>
      </c>
      <c r="F65" s="382" t="str">
        <f>IF(ISERR(FIND(F$2,Niestac!$R71))=FALSE,"+","-")</f>
        <v>-</v>
      </c>
      <c r="G65" s="382" t="str">
        <f>IF(ISERR(FIND(G$2,Niestac!$R71))=FALSE,"+","-")</f>
        <v>-</v>
      </c>
      <c r="H65" s="382" t="str">
        <f>IF(ISERR(FIND(H$2,Niestac!$R71))=FALSE,"+","-")</f>
        <v>-</v>
      </c>
      <c r="I65" s="382" t="str">
        <f>IF(ISERR(FIND(I$2,Niestac!$R71))=FALSE,"+","-")</f>
        <v>-</v>
      </c>
      <c r="J65" s="382" t="str">
        <f>IF(ISERR(FIND(J$2,Niestac!$R71))=FALSE,"+","-")</f>
        <v>-</v>
      </c>
      <c r="K65" s="382" t="str">
        <f>IF(ISERR(FIND(K$2,Niestac!$R71))=FALSE,"+","-")</f>
        <v>-</v>
      </c>
      <c r="L65" s="382" t="str">
        <f>IF(ISERR(FIND(L$2,Niestac!$R71))=FALSE,"+","-")</f>
        <v>-</v>
      </c>
      <c r="M65" s="248" t="str">
        <f>Niestac!C71</f>
        <v>Moduł kształcenia</v>
      </c>
      <c r="N65" s="382" t="str">
        <f>IF(ISERR(FIND(N$2,Niestac!$S71))=FALSE,"+","-")</f>
        <v>-</v>
      </c>
      <c r="O65" s="382" t="str">
        <f>IF(ISERR(FIND(O$2,Niestac!$S71))=FALSE,"+","-")</f>
        <v>-</v>
      </c>
      <c r="P65" s="382" t="str">
        <f>IF(ISERR(FIND(P$2,Niestac!$S71))=FALSE,"+","-")</f>
        <v>-</v>
      </c>
      <c r="Q65" s="382" t="str">
        <f>IF(ISERR(FIND(Q$2,Niestac!$S71))=FALSE,"+","-")</f>
        <v>-</v>
      </c>
      <c r="R65" s="382" t="str">
        <f>IF(ISERR(FIND(R$2,Niestac!$S71))=FALSE,"+","-")</f>
        <v>-</v>
      </c>
      <c r="S65" s="382" t="str">
        <f>IF(ISERR(FIND(S$2,Niestac!$S71))=FALSE,"+","-")</f>
        <v>-</v>
      </c>
      <c r="T65" s="382" t="str">
        <f>IF(ISERR(FIND(T$2,Niestac!$S71))=FALSE,"+","-")</f>
        <v>-</v>
      </c>
      <c r="U65" s="382" t="str">
        <f>IF(ISERR(FIND(U$2,Niestac!$S71))=FALSE,"+","-")</f>
        <v>-</v>
      </c>
      <c r="V65" s="382" t="str">
        <f>IF(ISERR(FIND(V$2,Niestac!$S71))=FALSE,"+","-")</f>
        <v>-</v>
      </c>
      <c r="W65" s="382" t="str">
        <f>IF(ISERR(FIND(W$2,Niestac!$S71))=FALSE,"+","-")</f>
        <v>-</v>
      </c>
      <c r="X65" s="382" t="str">
        <f>IF(ISERR(FIND(X$2,Niestac!$S71))=FALSE,"+","-")</f>
        <v>-</v>
      </c>
      <c r="Y65" s="248" t="str">
        <f>Niestac!C71</f>
        <v>Moduł kształcenia</v>
      </c>
      <c r="Z65" s="382" t="str">
        <f>IF(ISERR(FIND(Z$2,Niestac!$S71))=FALSE,"+","-")</f>
        <v>-</v>
      </c>
      <c r="AA65" s="382" t="str">
        <f>IF(ISERR(FIND(AA$2,Niestac!$S71))=FALSE,"+","-")</f>
        <v>-</v>
      </c>
      <c r="AB65" s="382" t="str">
        <f>IF(ISERR(FIND(AB$2,Niestac!$S71))=FALSE,"+","-")</f>
        <v>-</v>
      </c>
      <c r="AC65" s="382" t="str">
        <f>IF(ISERR(FIND(AC$2,Niestac!$S71))=FALSE,"+","-")</f>
        <v>-</v>
      </c>
      <c r="AD65" s="382" t="str">
        <f>IF(ISERR(FIND(AD$2,Niestac!$S71))=FALSE,"+","-")</f>
        <v>-</v>
      </c>
      <c r="AE65" s="382" t="str">
        <f>IF(ISERR(FIND(AE$2,Niestac!$S71))=FALSE,"+","-")</f>
        <v>-</v>
      </c>
      <c r="AF65" s="382" t="str">
        <f>IF(ISERR(FIND(AF$2,Niestac!$S71))=FALSE,"+","-")</f>
        <v>-</v>
      </c>
      <c r="AG65" s="382" t="str">
        <f>IF(ISERR(FIND(AG$2,Niestac!$S71))=FALSE,"+","-")</f>
        <v>-</v>
      </c>
      <c r="AH65" s="382" t="str">
        <f>IF(ISERR(FIND(AH$2,Niestac!$T71))=FALSE,"+","-")</f>
        <v>-</v>
      </c>
      <c r="AI65" s="382" t="str">
        <f>IF(ISERR(FIND(AI$2,Niestac!$T71))=FALSE,"+","-")</f>
        <v>-</v>
      </c>
      <c r="AJ65" s="382" t="str">
        <f>IF(ISERR(FIND(AJ$2,Niestac!$T71))=FALSE,"+","-")</f>
        <v>-</v>
      </c>
      <c r="AK65" s="382" t="str">
        <f>IF(ISERR(FIND(AK$2,Niestac!$T71))=FALSE,"+","-")</f>
        <v>-</v>
      </c>
      <c r="AL65" s="382" t="str">
        <f>IF(ISERR(FIND(AL$2,Niestac!$T71))=FALSE,"+","-")</f>
        <v>-</v>
      </c>
    </row>
    <row r="66" spans="1:38" s="147" customFormat="1" ht="50" x14ac:dyDescent="0.25">
      <c r="A66" s="248" t="str">
        <f>Niestac!C72</f>
        <v>Przedmiot obieralny 8: Języki formalne i kompilatory / Formal Languages and Compilers / Systemy i aplikacje bez granic (ubiquitous)</v>
      </c>
      <c r="B66" s="382" t="str">
        <f>IF(ISERR(FIND(B$2,Niestac!$R72))=FALSE,"+","-")</f>
        <v>+</v>
      </c>
      <c r="C66" s="382" t="str">
        <f>IF(ISERR(FIND(C$2,Niestac!$R72))=FALSE,"+","-")</f>
        <v>-</v>
      </c>
      <c r="D66" s="382" t="str">
        <f>IF(ISERR(FIND(D$2,Niestac!$R72))=FALSE,"+","-")</f>
        <v>-</v>
      </c>
      <c r="E66" s="382" t="str">
        <f>IF(ISERR(FIND(E$2,Niestac!$R72))=FALSE,"+","-")</f>
        <v>+</v>
      </c>
      <c r="F66" s="382" t="str">
        <f>IF(ISERR(FIND(F$2,Niestac!$R72))=FALSE,"+","-")</f>
        <v>-</v>
      </c>
      <c r="G66" s="382" t="str">
        <f>IF(ISERR(FIND(G$2,Niestac!$R72))=FALSE,"+","-")</f>
        <v>-</v>
      </c>
      <c r="H66" s="382" t="str">
        <f>IF(ISERR(FIND(H$2,Niestac!$R72))=FALSE,"+","-")</f>
        <v>+</v>
      </c>
      <c r="I66" s="382" t="str">
        <f>IF(ISERR(FIND(I$2,Niestac!$R72))=FALSE,"+","-")</f>
        <v>-</v>
      </c>
      <c r="J66" s="382" t="str">
        <f>IF(ISERR(FIND(J$2,Niestac!$R72))=FALSE,"+","-")</f>
        <v>-</v>
      </c>
      <c r="K66" s="382" t="str">
        <f>IF(ISERR(FIND(K$2,Niestac!$R72))=FALSE,"+","-")</f>
        <v>-</v>
      </c>
      <c r="L66" s="382" t="str">
        <f>IF(ISERR(FIND(L$2,Niestac!$R72))=FALSE,"+","-")</f>
        <v>-</v>
      </c>
      <c r="M66" s="248" t="str">
        <f>Niestac!C72</f>
        <v>Przedmiot obieralny 8: Języki formalne i kompilatory / Formal Languages and Compilers / Systemy i aplikacje bez granic (ubiquitous)</v>
      </c>
      <c r="N66" s="382" t="str">
        <f>IF(ISERR(FIND(N$2,Niestac!$S72))=FALSE,"+","-")</f>
        <v>-</v>
      </c>
      <c r="O66" s="382" t="str">
        <f>IF(ISERR(FIND(O$2,Niestac!$S72))=FALSE,"+","-")</f>
        <v>-</v>
      </c>
      <c r="P66" s="382" t="str">
        <f>IF(ISERR(FIND(P$2,Niestac!$S72))=FALSE,"+","-")</f>
        <v>+</v>
      </c>
      <c r="Q66" s="382" t="str">
        <f>IF(ISERR(FIND(Q$2,Niestac!$S72))=FALSE,"+","-")</f>
        <v>+</v>
      </c>
      <c r="R66" s="382" t="str">
        <f>IF(ISERR(FIND(R$2,Niestac!$S72))=FALSE,"+","-")</f>
        <v>-</v>
      </c>
      <c r="S66" s="382" t="str">
        <f>IF(ISERR(FIND(S$2,Niestac!$S72))=FALSE,"+","-")</f>
        <v>-</v>
      </c>
      <c r="T66" s="382" t="str">
        <f>IF(ISERR(FIND(T$2,Niestac!$S72))=FALSE,"+","-")</f>
        <v>-</v>
      </c>
      <c r="U66" s="382" t="str">
        <f>IF(ISERR(FIND(U$2,Niestac!$S72))=FALSE,"+","-")</f>
        <v>-</v>
      </c>
      <c r="V66" s="382" t="str">
        <f>IF(ISERR(FIND(V$2,Niestac!$S72))=FALSE,"+","-")</f>
        <v>-</v>
      </c>
      <c r="W66" s="382" t="str">
        <f>IF(ISERR(FIND(W$2,Niestac!$S72))=FALSE,"+","-")</f>
        <v>-</v>
      </c>
      <c r="X66" s="382" t="str">
        <f>IF(ISERR(FIND(X$2,Niestac!$S72))=FALSE,"+","-")</f>
        <v>+</v>
      </c>
      <c r="Y66" s="248" t="str">
        <f>Niestac!C72</f>
        <v>Przedmiot obieralny 8: Języki formalne i kompilatory / Formal Languages and Compilers / Systemy i aplikacje bez granic (ubiquitous)</v>
      </c>
      <c r="Z66" s="382" t="str">
        <f>IF(ISERR(FIND(Z$2,Niestac!$S72))=FALSE,"+","-")</f>
        <v>-</v>
      </c>
      <c r="AA66" s="382" t="str">
        <f>IF(ISERR(FIND(AA$2,Niestac!$S72))=FALSE,"+","-")</f>
        <v>-</v>
      </c>
      <c r="AB66" s="382" t="str">
        <f>IF(ISERR(FIND(AB$2,Niestac!$S72))=FALSE,"+","-")</f>
        <v>-</v>
      </c>
      <c r="AC66" s="382" t="str">
        <f>IF(ISERR(FIND(AC$2,Niestac!$S72))=FALSE,"+","-")</f>
        <v>-</v>
      </c>
      <c r="AD66" s="382" t="str">
        <f>IF(ISERR(FIND(AD$2,Niestac!$S72))=FALSE,"+","-")</f>
        <v>-</v>
      </c>
      <c r="AE66" s="382" t="str">
        <f>IF(ISERR(FIND(AE$2,Niestac!$S72))=FALSE,"+","-")</f>
        <v>-</v>
      </c>
      <c r="AF66" s="382" t="str">
        <f>IF(ISERR(FIND(AF$2,Niestac!$S72))=FALSE,"+","-")</f>
        <v>-</v>
      </c>
      <c r="AG66" s="382" t="str">
        <f>IF(ISERR(FIND(AG$2,Niestac!$S72))=FALSE,"+","-")</f>
        <v>-</v>
      </c>
      <c r="AH66" s="382" t="str">
        <f>IF(ISERR(FIND(AH$2,Niestac!$T72))=FALSE,"+","-")</f>
        <v>-</v>
      </c>
      <c r="AI66" s="382" t="str">
        <f>IF(ISERR(FIND(AI$2,Niestac!$T72))=FALSE,"+","-")</f>
        <v>+</v>
      </c>
      <c r="AJ66" s="382" t="str">
        <f>IF(ISERR(FIND(AJ$2,Niestac!$T72))=FALSE,"+","-")</f>
        <v>-</v>
      </c>
      <c r="AK66" s="382" t="str">
        <f>IF(ISERR(FIND(AK$2,Niestac!$T72))=FALSE,"+","-")</f>
        <v>-</v>
      </c>
      <c r="AL66" s="382" t="str">
        <f>IF(ISERR(FIND(AL$2,Niestac!$T72))=FALSE,"+","-")</f>
        <v>-</v>
      </c>
    </row>
    <row r="67" spans="1:38" s="147" customFormat="1" x14ac:dyDescent="0.25">
      <c r="A67" s="248" t="str">
        <f>Niestac!C73</f>
        <v xml:space="preserve">Aplikacje mobilne </v>
      </c>
      <c r="B67" s="382" t="str">
        <f>IF(ISERR(FIND(B$2,Niestac!$R73))=FALSE,"+","-")</f>
        <v>-</v>
      </c>
      <c r="C67" s="382" t="str">
        <f>IF(ISERR(FIND(C$2,Niestac!$R73))=FALSE,"+","-")</f>
        <v>-</v>
      </c>
      <c r="D67" s="382" t="str">
        <f>IF(ISERR(FIND(D$2,Niestac!$R73))=FALSE,"+","-")</f>
        <v>-</v>
      </c>
      <c r="E67" s="382" t="str">
        <f>IF(ISERR(FIND(E$2,Niestac!$R73))=FALSE,"+","-")</f>
        <v>+</v>
      </c>
      <c r="F67" s="382" t="str">
        <f>IF(ISERR(FIND(F$2,Niestac!$R73))=FALSE,"+","-")</f>
        <v>+</v>
      </c>
      <c r="G67" s="382" t="str">
        <f>IF(ISERR(FIND(G$2,Niestac!$R73))=FALSE,"+","-")</f>
        <v>-</v>
      </c>
      <c r="H67" s="382" t="str">
        <f>IF(ISERR(FIND(H$2,Niestac!$R73))=FALSE,"+","-")</f>
        <v>+</v>
      </c>
      <c r="I67" s="382" t="str">
        <f>IF(ISERR(FIND(I$2,Niestac!$R73))=FALSE,"+","-")</f>
        <v>-</v>
      </c>
      <c r="J67" s="382" t="str">
        <f>IF(ISERR(FIND(J$2,Niestac!$R73))=FALSE,"+","-")</f>
        <v>-</v>
      </c>
      <c r="K67" s="382" t="str">
        <f>IF(ISERR(FIND(K$2,Niestac!$R73))=FALSE,"+","-")</f>
        <v>-</v>
      </c>
      <c r="L67" s="382" t="str">
        <f>IF(ISERR(FIND(L$2,Niestac!$R73))=FALSE,"+","-")</f>
        <v>-</v>
      </c>
      <c r="M67" s="248" t="str">
        <f>Niestac!C73</f>
        <v xml:space="preserve">Aplikacje mobilne </v>
      </c>
      <c r="N67" s="382" t="str">
        <f>IF(ISERR(FIND(N$2,Niestac!$S73))=FALSE,"+","-")</f>
        <v>+</v>
      </c>
      <c r="O67" s="382" t="str">
        <f>IF(ISERR(FIND(O$2,Niestac!$S73))=FALSE,"+","-")</f>
        <v>+</v>
      </c>
      <c r="P67" s="382" t="str">
        <f>IF(ISERR(FIND(P$2,Niestac!$S73))=FALSE,"+","-")</f>
        <v>-</v>
      </c>
      <c r="Q67" s="382" t="str">
        <f>IF(ISERR(FIND(Q$2,Niestac!$S73))=FALSE,"+","-")</f>
        <v>+</v>
      </c>
      <c r="R67" s="382" t="str">
        <f>IF(ISERR(FIND(R$2,Niestac!$S73))=FALSE,"+","-")</f>
        <v>-</v>
      </c>
      <c r="S67" s="382" t="str">
        <f>IF(ISERR(FIND(S$2,Niestac!$S73))=FALSE,"+","-")</f>
        <v>-</v>
      </c>
      <c r="T67" s="382" t="str">
        <f>IF(ISERR(FIND(T$2,Niestac!$S73))=FALSE,"+","-")</f>
        <v>-</v>
      </c>
      <c r="U67" s="382" t="str">
        <f>IF(ISERR(FIND(U$2,Niestac!$S73))=FALSE,"+","-")</f>
        <v>-</v>
      </c>
      <c r="V67" s="382" t="str">
        <f>IF(ISERR(FIND(V$2,Niestac!$S73))=FALSE,"+","-")</f>
        <v>-</v>
      </c>
      <c r="W67" s="382" t="str">
        <f>IF(ISERR(FIND(W$2,Niestac!$S73))=FALSE,"+","-")</f>
        <v>+</v>
      </c>
      <c r="X67" s="382" t="str">
        <f>IF(ISERR(FIND(X$2,Niestac!$S73))=FALSE,"+","-")</f>
        <v>+</v>
      </c>
      <c r="Y67" s="248" t="str">
        <f>Niestac!C73</f>
        <v xml:space="preserve">Aplikacje mobilne </v>
      </c>
      <c r="Z67" s="382" t="str">
        <f>IF(ISERR(FIND(Z$2,Niestac!$S73))=FALSE,"+","-")</f>
        <v>-</v>
      </c>
      <c r="AA67" s="382" t="str">
        <f>IF(ISERR(FIND(AA$2,Niestac!$S73))=FALSE,"+","-")</f>
        <v>-</v>
      </c>
      <c r="AB67" s="382" t="str">
        <f>IF(ISERR(FIND(AB$2,Niestac!$S73))=FALSE,"+","-")</f>
        <v>-</v>
      </c>
      <c r="AC67" s="382" t="str">
        <f>IF(ISERR(FIND(AC$2,Niestac!$S73))=FALSE,"+","-")</f>
        <v>-</v>
      </c>
      <c r="AD67" s="382" t="str">
        <f>IF(ISERR(FIND(AD$2,Niestac!$S73))=FALSE,"+","-")</f>
        <v>-</v>
      </c>
      <c r="AE67" s="382" t="str">
        <f>IF(ISERR(FIND(AE$2,Niestac!$S73))=FALSE,"+","-")</f>
        <v>-</v>
      </c>
      <c r="AF67" s="382" t="str">
        <f>IF(ISERR(FIND(AF$2,Niestac!$S73))=FALSE,"+","-")</f>
        <v>-</v>
      </c>
      <c r="AG67" s="382" t="str">
        <f>IF(ISERR(FIND(AG$2,Niestac!$S73))=FALSE,"+","-")</f>
        <v>+</v>
      </c>
      <c r="AH67" s="382" t="str">
        <f>IF(ISERR(FIND(AH$2,Niestac!$T73))=FALSE,"+","-")</f>
        <v>+</v>
      </c>
      <c r="AI67" s="382" t="str">
        <f>IF(ISERR(FIND(AI$2,Niestac!$T73))=FALSE,"+","-")</f>
        <v>+</v>
      </c>
      <c r="AJ67" s="382" t="str">
        <f>IF(ISERR(FIND(AJ$2,Niestac!$T73))=FALSE,"+","-")</f>
        <v>-</v>
      </c>
      <c r="AK67" s="382" t="str">
        <f>IF(ISERR(FIND(AK$2,Niestac!$T73))=FALSE,"+","-")</f>
        <v>-</v>
      </c>
      <c r="AL67" s="382" t="str">
        <f>IF(ISERR(FIND(AL$2,Niestac!$T73))=FALSE,"+","-")</f>
        <v>-</v>
      </c>
    </row>
    <row r="68" spans="1:38" s="147" customFormat="1" x14ac:dyDescent="0.25">
      <c r="A68" s="248" t="str">
        <f>Niestac!C74</f>
        <v>Wspomaganie decyzji</v>
      </c>
      <c r="B68" s="382" t="str">
        <f>IF(ISERR(FIND(B$2,Niestac!$R74))=FALSE,"+","-")</f>
        <v>-</v>
      </c>
      <c r="C68" s="382" t="str">
        <f>IF(ISERR(FIND(C$2,Niestac!$R74))=FALSE,"+","-")</f>
        <v>-</v>
      </c>
      <c r="D68" s="382" t="str">
        <f>IF(ISERR(FIND(D$2,Niestac!$R74))=FALSE,"+","-")</f>
        <v>-</v>
      </c>
      <c r="E68" s="382" t="str">
        <f>IF(ISERR(FIND(E$2,Niestac!$R74))=FALSE,"+","-")</f>
        <v>+</v>
      </c>
      <c r="F68" s="382" t="str">
        <f>IF(ISERR(FIND(F$2,Niestac!$R74))=FALSE,"+","-")</f>
        <v>+</v>
      </c>
      <c r="G68" s="382" t="str">
        <f>IF(ISERR(FIND(G$2,Niestac!$R74))=FALSE,"+","-")</f>
        <v>+</v>
      </c>
      <c r="H68" s="382" t="str">
        <f>IF(ISERR(FIND(H$2,Niestac!$R74))=FALSE,"+","-")</f>
        <v>+</v>
      </c>
      <c r="I68" s="382" t="str">
        <f>IF(ISERR(FIND(I$2,Niestac!$R74))=FALSE,"+","-")</f>
        <v>-</v>
      </c>
      <c r="J68" s="382" t="str">
        <f>IF(ISERR(FIND(J$2,Niestac!$R74))=FALSE,"+","-")</f>
        <v>-</v>
      </c>
      <c r="K68" s="382" t="str">
        <f>IF(ISERR(FIND(K$2,Niestac!$R74))=FALSE,"+","-")</f>
        <v>-</v>
      </c>
      <c r="L68" s="382" t="str">
        <f>IF(ISERR(FIND(L$2,Niestac!$R74))=FALSE,"+","-")</f>
        <v>-</v>
      </c>
      <c r="M68" s="248" t="str">
        <f>Niestac!C74</f>
        <v>Wspomaganie decyzji</v>
      </c>
      <c r="N68" s="382" t="str">
        <f>IF(ISERR(FIND(N$2,Niestac!$S74))=FALSE,"+","-")</f>
        <v>+</v>
      </c>
      <c r="O68" s="382" t="str">
        <f>IF(ISERR(FIND(O$2,Niestac!$S74))=FALSE,"+","-")</f>
        <v>-</v>
      </c>
      <c r="P68" s="382" t="str">
        <f>IF(ISERR(FIND(P$2,Niestac!$S74))=FALSE,"+","-")</f>
        <v>+</v>
      </c>
      <c r="Q68" s="382" t="str">
        <f>IF(ISERR(FIND(Q$2,Niestac!$S74))=FALSE,"+","-")</f>
        <v>+</v>
      </c>
      <c r="R68" s="382" t="str">
        <f>IF(ISERR(FIND(R$2,Niestac!$S74))=FALSE,"+","-")</f>
        <v>-</v>
      </c>
      <c r="S68" s="382" t="str">
        <f>IF(ISERR(FIND(S$2,Niestac!$S74))=FALSE,"+","-")</f>
        <v>-</v>
      </c>
      <c r="T68" s="382" t="str">
        <f>IF(ISERR(FIND(T$2,Niestac!$S74))=FALSE,"+","-")</f>
        <v>-</v>
      </c>
      <c r="U68" s="382" t="str">
        <f>IF(ISERR(FIND(U$2,Niestac!$S74))=FALSE,"+","-")</f>
        <v>-</v>
      </c>
      <c r="V68" s="382" t="str">
        <f>IF(ISERR(FIND(V$2,Niestac!$S74))=FALSE,"+","-")</f>
        <v>-</v>
      </c>
      <c r="W68" s="382" t="str">
        <f>IF(ISERR(FIND(W$2,Niestac!$S74))=FALSE,"+","-")</f>
        <v>+</v>
      </c>
      <c r="X68" s="382" t="str">
        <f>IF(ISERR(FIND(X$2,Niestac!$S74))=FALSE,"+","-")</f>
        <v>+</v>
      </c>
      <c r="Y68" s="248" t="str">
        <f>Niestac!C74</f>
        <v>Wspomaganie decyzji</v>
      </c>
      <c r="Z68" s="382" t="str">
        <f>IF(ISERR(FIND(Z$2,Niestac!$S74))=FALSE,"+","-")</f>
        <v>-</v>
      </c>
      <c r="AA68" s="382" t="str">
        <f>IF(ISERR(FIND(AA$2,Niestac!$S74))=FALSE,"+","-")</f>
        <v>-</v>
      </c>
      <c r="AB68" s="382" t="str">
        <f>IF(ISERR(FIND(AB$2,Niestac!$S74))=FALSE,"+","-")</f>
        <v>-</v>
      </c>
      <c r="AC68" s="382" t="str">
        <f>IF(ISERR(FIND(AC$2,Niestac!$S74))=FALSE,"+","-")</f>
        <v>-</v>
      </c>
      <c r="AD68" s="382" t="str">
        <f>IF(ISERR(FIND(AD$2,Niestac!$S74))=FALSE,"+","-")</f>
        <v>+</v>
      </c>
      <c r="AE68" s="382" t="str">
        <f>IF(ISERR(FIND(AE$2,Niestac!$S74))=FALSE,"+","-")</f>
        <v>-</v>
      </c>
      <c r="AF68" s="382" t="str">
        <f>IF(ISERR(FIND(AF$2,Niestac!$S74))=FALSE,"+","-")</f>
        <v>-</v>
      </c>
      <c r="AG68" s="382" t="str">
        <f>IF(ISERR(FIND(AG$2,Niestac!$S74))=FALSE,"+","-")</f>
        <v>-</v>
      </c>
      <c r="AH68" s="382" t="str">
        <f>IF(ISERR(FIND(AH$2,Niestac!$T74))=FALSE,"+","-")</f>
        <v>+</v>
      </c>
      <c r="AI68" s="382" t="str">
        <f>IF(ISERR(FIND(AI$2,Niestac!$T74))=FALSE,"+","-")</f>
        <v>+</v>
      </c>
      <c r="AJ68" s="382" t="str">
        <f>IF(ISERR(FIND(AJ$2,Niestac!$T74))=FALSE,"+","-")</f>
        <v>+</v>
      </c>
      <c r="AK68" s="382" t="str">
        <f>IF(ISERR(FIND(AK$2,Niestac!$T74))=FALSE,"+","-")</f>
        <v>-</v>
      </c>
      <c r="AL68" s="382" t="str">
        <f>IF(ISERR(FIND(AL$2,Niestac!$T74))=FALSE,"+","-")</f>
        <v>-</v>
      </c>
    </row>
    <row r="69" spans="1:38" s="147" customFormat="1" ht="25" x14ac:dyDescent="0.25">
      <c r="A69" s="248" t="str">
        <f>Niestac!C75</f>
        <v xml:space="preserve">Przedmiot obieralny 9: Bioinformatyka / Informatyka w medycynie </v>
      </c>
      <c r="B69" s="382" t="str">
        <f>IF(ISERR(FIND(B$2,Niestac!$R75))=FALSE,"+","-")</f>
        <v>-</v>
      </c>
      <c r="C69" s="382" t="str">
        <f>IF(ISERR(FIND(C$2,Niestac!$R75))=FALSE,"+","-")</f>
        <v>-</v>
      </c>
      <c r="D69" s="382" t="str">
        <f>IF(ISERR(FIND(D$2,Niestac!$R75))=FALSE,"+","-")</f>
        <v>-</v>
      </c>
      <c r="E69" s="382" t="str">
        <f>IF(ISERR(FIND(E$2,Niestac!$R75))=FALSE,"+","-")</f>
        <v>+</v>
      </c>
      <c r="F69" s="382" t="str">
        <f>IF(ISERR(FIND(F$2,Niestac!$R75))=FALSE,"+","-")</f>
        <v>+</v>
      </c>
      <c r="G69" s="382" t="str">
        <f>IF(ISERR(FIND(G$2,Niestac!$R75))=FALSE,"+","-")</f>
        <v>-</v>
      </c>
      <c r="H69" s="382" t="str">
        <f>IF(ISERR(FIND(H$2,Niestac!$R75))=FALSE,"+","-")</f>
        <v>+</v>
      </c>
      <c r="I69" s="382" t="str">
        <f>IF(ISERR(FIND(I$2,Niestac!$R75))=FALSE,"+","-")</f>
        <v>-</v>
      </c>
      <c r="J69" s="382" t="str">
        <f>IF(ISERR(FIND(J$2,Niestac!$R75))=FALSE,"+","-")</f>
        <v>-</v>
      </c>
      <c r="K69" s="382" t="str">
        <f>IF(ISERR(FIND(K$2,Niestac!$R75))=FALSE,"+","-")</f>
        <v>-</v>
      </c>
      <c r="L69" s="382" t="str">
        <f>IF(ISERR(FIND(L$2,Niestac!$R75))=FALSE,"+","-")</f>
        <v>-</v>
      </c>
      <c r="M69" s="248" t="str">
        <f>Niestac!C75</f>
        <v xml:space="preserve">Przedmiot obieralny 9: Bioinformatyka / Informatyka w medycynie </v>
      </c>
      <c r="N69" s="382" t="str">
        <f>IF(ISERR(FIND(N$2,Niestac!$S75))=FALSE,"+","-")</f>
        <v>+</v>
      </c>
      <c r="O69" s="382" t="str">
        <f>IF(ISERR(FIND(O$2,Niestac!$S75))=FALSE,"+","-")</f>
        <v>-</v>
      </c>
      <c r="P69" s="382" t="str">
        <f>IF(ISERR(FIND(P$2,Niestac!$S75))=FALSE,"+","-")</f>
        <v>-</v>
      </c>
      <c r="Q69" s="382" t="str">
        <f>IF(ISERR(FIND(Q$2,Niestac!$S75))=FALSE,"+","-")</f>
        <v>+</v>
      </c>
      <c r="R69" s="382" t="str">
        <f>IF(ISERR(FIND(R$2,Niestac!$S75))=FALSE,"+","-")</f>
        <v>-</v>
      </c>
      <c r="S69" s="382" t="str">
        <f>IF(ISERR(FIND(S$2,Niestac!$S75))=FALSE,"+","-")</f>
        <v>-</v>
      </c>
      <c r="T69" s="382" t="str">
        <f>IF(ISERR(FIND(T$2,Niestac!$S75))=FALSE,"+","-")</f>
        <v>-</v>
      </c>
      <c r="U69" s="382" t="str">
        <f>IF(ISERR(FIND(U$2,Niestac!$S75))=FALSE,"+","-")</f>
        <v>-</v>
      </c>
      <c r="V69" s="382" t="str">
        <f>IF(ISERR(FIND(V$2,Niestac!$S75))=FALSE,"+","-")</f>
        <v>-</v>
      </c>
      <c r="W69" s="382" t="str">
        <f>IF(ISERR(FIND(W$2,Niestac!$S75))=FALSE,"+","-")</f>
        <v>-</v>
      </c>
      <c r="X69" s="382" t="str">
        <f>IF(ISERR(FIND(X$2,Niestac!$S75))=FALSE,"+","-")</f>
        <v>-</v>
      </c>
      <c r="Y69" s="248" t="str">
        <f>Niestac!C75</f>
        <v xml:space="preserve">Przedmiot obieralny 9: Bioinformatyka / Informatyka w medycynie </v>
      </c>
      <c r="Z69" s="382" t="str">
        <f>IF(ISERR(FIND(Z$2,Niestac!$S75))=FALSE,"+","-")</f>
        <v>-</v>
      </c>
      <c r="AA69" s="382" t="str">
        <f>IF(ISERR(FIND(AA$2,Niestac!$S75))=FALSE,"+","-")</f>
        <v>-</v>
      </c>
      <c r="AB69" s="382" t="str">
        <f>IF(ISERR(FIND(AB$2,Niestac!$S75))=FALSE,"+","-")</f>
        <v>-</v>
      </c>
      <c r="AC69" s="382" t="str">
        <f>IF(ISERR(FIND(AC$2,Niestac!$S75))=FALSE,"+","-")</f>
        <v>+</v>
      </c>
      <c r="AD69" s="382" t="str">
        <f>IF(ISERR(FIND(AD$2,Niestac!$S75))=FALSE,"+","-")</f>
        <v>-</v>
      </c>
      <c r="AE69" s="382" t="str">
        <f>IF(ISERR(FIND(AE$2,Niestac!$S75))=FALSE,"+","-")</f>
        <v>-</v>
      </c>
      <c r="AF69" s="382" t="str">
        <f>IF(ISERR(FIND(AF$2,Niestac!$S75))=FALSE,"+","-")</f>
        <v>+</v>
      </c>
      <c r="AG69" s="382" t="str">
        <f>IF(ISERR(FIND(AG$2,Niestac!$S75))=FALSE,"+","-")</f>
        <v>-</v>
      </c>
      <c r="AH69" s="382" t="str">
        <f>IF(ISERR(FIND(AH$2,Niestac!$T75))=FALSE,"+","-")</f>
        <v>+</v>
      </c>
      <c r="AI69" s="382" t="str">
        <f>IF(ISERR(FIND(AI$2,Niestac!$T75))=FALSE,"+","-")</f>
        <v>+</v>
      </c>
      <c r="AJ69" s="382" t="str">
        <f>IF(ISERR(FIND(AJ$2,Niestac!$T75))=FALSE,"+","-")</f>
        <v>-</v>
      </c>
      <c r="AK69" s="382" t="str">
        <f>IF(ISERR(FIND(AK$2,Niestac!$T75))=FALSE,"+","-")</f>
        <v>-</v>
      </c>
      <c r="AL69" s="382" t="str">
        <f>IF(ISERR(FIND(AL$2,Niestac!$T75))=FALSE,"+","-")</f>
        <v>-</v>
      </c>
    </row>
    <row r="70" spans="1:38" s="147" customFormat="1" x14ac:dyDescent="0.25">
      <c r="A70" s="248" t="str">
        <f>Niestac!C76</f>
        <v>Sztuczna inteligencja</v>
      </c>
      <c r="B70" s="382" t="str">
        <f>IF(ISERR(FIND(B$2,Niestac!$R76))=FALSE,"+","-")</f>
        <v>-</v>
      </c>
      <c r="C70" s="382" t="str">
        <f>IF(ISERR(FIND(C$2,Niestac!$R76))=FALSE,"+","-")</f>
        <v>-</v>
      </c>
      <c r="D70" s="382" t="str">
        <f>IF(ISERR(FIND(D$2,Niestac!$R76))=FALSE,"+","-")</f>
        <v>-</v>
      </c>
      <c r="E70" s="382" t="str">
        <f>IF(ISERR(FIND(E$2,Niestac!$R76))=FALSE,"+","-")</f>
        <v>+</v>
      </c>
      <c r="F70" s="382" t="str">
        <f>IF(ISERR(FIND(F$2,Niestac!$R76))=FALSE,"+","-")</f>
        <v>+</v>
      </c>
      <c r="G70" s="382" t="str">
        <f>IF(ISERR(FIND(G$2,Niestac!$R76))=FALSE,"+","-")</f>
        <v>-</v>
      </c>
      <c r="H70" s="382" t="str">
        <f>IF(ISERR(FIND(H$2,Niestac!$R76))=FALSE,"+","-")</f>
        <v>+</v>
      </c>
      <c r="I70" s="382" t="str">
        <f>IF(ISERR(FIND(I$2,Niestac!$R76))=FALSE,"+","-")</f>
        <v>-</v>
      </c>
      <c r="J70" s="382" t="str">
        <f>IF(ISERR(FIND(J$2,Niestac!$R76))=FALSE,"+","-")</f>
        <v>-</v>
      </c>
      <c r="K70" s="382" t="str">
        <f>IF(ISERR(FIND(K$2,Niestac!$R76))=FALSE,"+","-")</f>
        <v>-</v>
      </c>
      <c r="L70" s="382" t="str">
        <f>IF(ISERR(FIND(L$2,Niestac!$R76))=FALSE,"+","-")</f>
        <v>-</v>
      </c>
      <c r="M70" s="248" t="str">
        <f>Niestac!C76</f>
        <v>Sztuczna inteligencja</v>
      </c>
      <c r="N70" s="382" t="str">
        <f>IF(ISERR(FIND(N$2,Niestac!$S76))=FALSE,"+","-")</f>
        <v>+</v>
      </c>
      <c r="O70" s="382" t="str">
        <f>IF(ISERR(FIND(O$2,Niestac!$S76))=FALSE,"+","-")</f>
        <v>-</v>
      </c>
      <c r="P70" s="382" t="str">
        <f>IF(ISERR(FIND(P$2,Niestac!$S76))=FALSE,"+","-")</f>
        <v>+</v>
      </c>
      <c r="Q70" s="382" t="str">
        <f>IF(ISERR(FIND(Q$2,Niestac!$S76))=FALSE,"+","-")</f>
        <v>+</v>
      </c>
      <c r="R70" s="382" t="str">
        <f>IF(ISERR(FIND(R$2,Niestac!$S76))=FALSE,"+","-")</f>
        <v>-</v>
      </c>
      <c r="S70" s="382" t="str">
        <f>IF(ISERR(FIND(S$2,Niestac!$S76))=FALSE,"+","-")</f>
        <v>-</v>
      </c>
      <c r="T70" s="382" t="str">
        <f>IF(ISERR(FIND(T$2,Niestac!$S76))=FALSE,"+","-")</f>
        <v>-</v>
      </c>
      <c r="U70" s="382" t="str">
        <f>IF(ISERR(FIND(U$2,Niestac!$S76))=FALSE,"+","-")</f>
        <v>-</v>
      </c>
      <c r="V70" s="382" t="str">
        <f>IF(ISERR(FIND(V$2,Niestac!$S76))=FALSE,"+","-")</f>
        <v>-</v>
      </c>
      <c r="W70" s="382" t="str">
        <f>IF(ISERR(FIND(W$2,Niestac!$S76))=FALSE,"+","-")</f>
        <v>+</v>
      </c>
      <c r="X70" s="382" t="str">
        <f>IF(ISERR(FIND(X$2,Niestac!$S76))=FALSE,"+","-")</f>
        <v>+</v>
      </c>
      <c r="Y70" s="248" t="str">
        <f>Niestac!C76</f>
        <v>Sztuczna inteligencja</v>
      </c>
      <c r="Z70" s="382" t="str">
        <f>IF(ISERR(FIND(Z$2,Niestac!$S76))=FALSE,"+","-")</f>
        <v>-</v>
      </c>
      <c r="AA70" s="382" t="str">
        <f>IF(ISERR(FIND(AA$2,Niestac!$S76))=FALSE,"+","-")</f>
        <v>-</v>
      </c>
      <c r="AB70" s="382" t="str">
        <f>IF(ISERR(FIND(AB$2,Niestac!$S76))=FALSE,"+","-")</f>
        <v>-</v>
      </c>
      <c r="AC70" s="382" t="str">
        <f>IF(ISERR(FIND(AC$2,Niestac!$S76))=FALSE,"+","-")</f>
        <v>-</v>
      </c>
      <c r="AD70" s="382" t="str">
        <f>IF(ISERR(FIND(AD$2,Niestac!$S76))=FALSE,"+","-")</f>
        <v>-</v>
      </c>
      <c r="AE70" s="382" t="str">
        <f>IF(ISERR(FIND(AE$2,Niestac!$S76))=FALSE,"+","-")</f>
        <v>-</v>
      </c>
      <c r="AF70" s="382" t="str">
        <f>IF(ISERR(FIND(AF$2,Niestac!$S76))=FALSE,"+","-")</f>
        <v>-</v>
      </c>
      <c r="AG70" s="382" t="str">
        <f>IF(ISERR(FIND(AG$2,Niestac!$S76))=FALSE,"+","-")</f>
        <v>+</v>
      </c>
      <c r="AH70" s="382" t="str">
        <f>IF(ISERR(FIND(AH$2,Niestac!$T76))=FALSE,"+","-")</f>
        <v>+</v>
      </c>
      <c r="AI70" s="382" t="str">
        <f>IF(ISERR(FIND(AI$2,Niestac!$T76))=FALSE,"+","-")</f>
        <v>+</v>
      </c>
      <c r="AJ70" s="382" t="str">
        <f>IF(ISERR(FIND(AJ$2,Niestac!$T76))=FALSE,"+","-")</f>
        <v>+</v>
      </c>
      <c r="AK70" s="382" t="str">
        <f>IF(ISERR(FIND(AK$2,Niestac!$T76))=FALSE,"+","-")</f>
        <v>-</v>
      </c>
      <c r="AL70" s="382" t="str">
        <f>IF(ISERR(FIND(AL$2,Niestac!$T76))=FALSE,"+","-")</f>
        <v>-</v>
      </c>
    </row>
    <row r="71" spans="1:38" s="147" customFormat="1" x14ac:dyDescent="0.25">
      <c r="A71" s="248" t="str">
        <f>Niestac!C77</f>
        <v>Badania operacyjne</v>
      </c>
      <c r="B71" s="382" t="str">
        <f>IF(ISERR(FIND(B$2,Niestac!$R77))=FALSE,"+","-")</f>
        <v>+</v>
      </c>
      <c r="C71" s="382" t="str">
        <f>IF(ISERR(FIND(C$2,Niestac!$R77))=FALSE,"+","-")</f>
        <v>-</v>
      </c>
      <c r="D71" s="382" t="str">
        <f>IF(ISERR(FIND(D$2,Niestac!$R77))=FALSE,"+","-")</f>
        <v>-</v>
      </c>
      <c r="E71" s="382" t="str">
        <f>IF(ISERR(FIND(E$2,Niestac!$R77))=FALSE,"+","-")</f>
        <v>+</v>
      </c>
      <c r="F71" s="382" t="str">
        <f>IF(ISERR(FIND(F$2,Niestac!$R77))=FALSE,"+","-")</f>
        <v>-</v>
      </c>
      <c r="G71" s="382" t="str">
        <f>IF(ISERR(FIND(G$2,Niestac!$R77))=FALSE,"+","-")</f>
        <v>-</v>
      </c>
      <c r="H71" s="382" t="str">
        <f>IF(ISERR(FIND(H$2,Niestac!$R77))=FALSE,"+","-")</f>
        <v>-</v>
      </c>
      <c r="I71" s="382" t="str">
        <f>IF(ISERR(FIND(I$2,Niestac!$R77))=FALSE,"+","-")</f>
        <v>-</v>
      </c>
      <c r="J71" s="382" t="str">
        <f>IF(ISERR(FIND(J$2,Niestac!$R77))=FALSE,"+","-")</f>
        <v>-</v>
      </c>
      <c r="K71" s="382" t="str">
        <f>IF(ISERR(FIND(K$2,Niestac!$R77))=FALSE,"+","-")</f>
        <v>-</v>
      </c>
      <c r="L71" s="382" t="str">
        <f>IF(ISERR(FIND(L$2,Niestac!$R77))=FALSE,"+","-")</f>
        <v>-</v>
      </c>
      <c r="M71" s="248" t="str">
        <f>Niestac!C77</f>
        <v>Badania operacyjne</v>
      </c>
      <c r="N71" s="382" t="str">
        <f>IF(ISERR(FIND(N$2,Niestac!$S77))=FALSE,"+","-")</f>
        <v>-</v>
      </c>
      <c r="O71" s="382" t="str">
        <f>IF(ISERR(FIND(O$2,Niestac!$S77))=FALSE,"+","-")</f>
        <v>-</v>
      </c>
      <c r="P71" s="382" t="str">
        <f>IF(ISERR(FIND(P$2,Niestac!$S77))=FALSE,"+","-")</f>
        <v>+</v>
      </c>
      <c r="Q71" s="382" t="str">
        <f>IF(ISERR(FIND(Q$2,Niestac!$S77))=FALSE,"+","-")</f>
        <v>+</v>
      </c>
      <c r="R71" s="382" t="str">
        <f>IF(ISERR(FIND(R$2,Niestac!$S77))=FALSE,"+","-")</f>
        <v>-</v>
      </c>
      <c r="S71" s="382" t="str">
        <f>IF(ISERR(FIND(S$2,Niestac!$S77))=FALSE,"+","-")</f>
        <v>-</v>
      </c>
      <c r="T71" s="382" t="str">
        <f>IF(ISERR(FIND(T$2,Niestac!$S77))=FALSE,"+","-")</f>
        <v>-</v>
      </c>
      <c r="U71" s="382" t="str">
        <f>IF(ISERR(FIND(U$2,Niestac!$S77))=FALSE,"+","-")</f>
        <v>+</v>
      </c>
      <c r="V71" s="382" t="str">
        <f>IF(ISERR(FIND(V$2,Niestac!$S77))=FALSE,"+","-")</f>
        <v>-</v>
      </c>
      <c r="W71" s="382" t="str">
        <f>IF(ISERR(FIND(W$2,Niestac!$S77))=FALSE,"+","-")</f>
        <v>-</v>
      </c>
      <c r="X71" s="382" t="str">
        <f>IF(ISERR(FIND(X$2,Niestac!$S77))=FALSE,"+","-")</f>
        <v>-</v>
      </c>
      <c r="Y71" s="248" t="str">
        <f>Niestac!C77</f>
        <v>Badania operacyjne</v>
      </c>
      <c r="Z71" s="382" t="str">
        <f>IF(ISERR(FIND(Z$2,Niestac!$S77))=FALSE,"+","-")</f>
        <v>-</v>
      </c>
      <c r="AA71" s="382" t="str">
        <f>IF(ISERR(FIND(AA$2,Niestac!$S77))=FALSE,"+","-")</f>
        <v>-</v>
      </c>
      <c r="AB71" s="382" t="str">
        <f>IF(ISERR(FIND(AB$2,Niestac!$S77))=FALSE,"+","-")</f>
        <v>-</v>
      </c>
      <c r="AC71" s="382" t="str">
        <f>IF(ISERR(FIND(AC$2,Niestac!$S77))=FALSE,"+","-")</f>
        <v>-</v>
      </c>
      <c r="AD71" s="382" t="str">
        <f>IF(ISERR(FIND(AD$2,Niestac!$S77))=FALSE,"+","-")</f>
        <v>-</v>
      </c>
      <c r="AE71" s="382" t="str">
        <f>IF(ISERR(FIND(AE$2,Niestac!$S77))=FALSE,"+","-")</f>
        <v>-</v>
      </c>
      <c r="AF71" s="382" t="str">
        <f>IF(ISERR(FIND(AF$2,Niestac!$S77))=FALSE,"+","-")</f>
        <v>-</v>
      </c>
      <c r="AG71" s="382" t="str">
        <f>IF(ISERR(FIND(AG$2,Niestac!$S77))=FALSE,"+","-")</f>
        <v>-</v>
      </c>
      <c r="AH71" s="382" t="str">
        <f>IF(ISERR(FIND(AH$2,Niestac!$T77))=FALSE,"+","-")</f>
        <v>+</v>
      </c>
      <c r="AI71" s="382" t="str">
        <f>IF(ISERR(FIND(AI$2,Niestac!$T77))=FALSE,"+","-")</f>
        <v>+</v>
      </c>
      <c r="AJ71" s="382" t="str">
        <f>IF(ISERR(FIND(AJ$2,Niestac!$T77))=FALSE,"+","-")</f>
        <v>-</v>
      </c>
      <c r="AK71" s="382" t="str">
        <f>IF(ISERR(FIND(AK$2,Niestac!$T77))=FALSE,"+","-")</f>
        <v>-</v>
      </c>
      <c r="AL71" s="382" t="str">
        <f>IF(ISERR(FIND(AL$2,Niestac!$T77))=FALSE,"+","-")</f>
        <v>-</v>
      </c>
    </row>
    <row r="72" spans="1:38" s="147" customFormat="1" x14ac:dyDescent="0.25">
      <c r="A72" s="248" t="str">
        <f>Niestac!C78</f>
        <v>Praktyka zawodowa (4 tyg.)</v>
      </c>
      <c r="B72" s="382" t="str">
        <f>IF(ISERR(FIND(B$2,Niestac!$R78))=FALSE,"+","-")</f>
        <v>-</v>
      </c>
      <c r="C72" s="382" t="str">
        <f>IF(ISERR(FIND(C$2,Niestac!$R78))=FALSE,"+","-")</f>
        <v>-</v>
      </c>
      <c r="D72" s="382" t="str">
        <f>IF(ISERR(FIND(D$2,Niestac!$R78))=FALSE,"+","-")</f>
        <v>-</v>
      </c>
      <c r="E72" s="382" t="str">
        <f>IF(ISERR(FIND(E$2,Niestac!$R78))=FALSE,"+","-")</f>
        <v>-</v>
      </c>
      <c r="F72" s="382" t="str">
        <f>IF(ISERR(FIND(F$2,Niestac!$R78))=FALSE,"+","-")</f>
        <v>-</v>
      </c>
      <c r="G72" s="382" t="str">
        <f>IF(ISERR(FIND(G$2,Niestac!$R78))=FALSE,"+","-")</f>
        <v>+</v>
      </c>
      <c r="H72" s="382" t="str">
        <f>IF(ISERR(FIND(H$2,Niestac!$R78))=FALSE,"+","-")</f>
        <v>+</v>
      </c>
      <c r="I72" s="382" t="str">
        <f>IF(ISERR(FIND(I$2,Niestac!$R78))=FALSE,"+","-")</f>
        <v>-</v>
      </c>
      <c r="J72" s="382" t="str">
        <f>IF(ISERR(FIND(J$2,Niestac!$R78))=FALSE,"+","-")</f>
        <v>-</v>
      </c>
      <c r="K72" s="382" t="str">
        <f>IF(ISERR(FIND(K$2,Niestac!$R78))=FALSE,"+","-")</f>
        <v>-</v>
      </c>
      <c r="L72" s="382" t="str">
        <f>IF(ISERR(FIND(L$2,Niestac!$R78))=FALSE,"+","-")</f>
        <v>-</v>
      </c>
      <c r="M72" s="248" t="str">
        <f>Niestac!C78</f>
        <v>Praktyka zawodowa (4 tyg.)</v>
      </c>
      <c r="N72" s="382" t="str">
        <f>IF(ISERR(FIND(N$2,Niestac!$S78))=FALSE,"+","-")</f>
        <v>-</v>
      </c>
      <c r="O72" s="382" t="str">
        <f>IF(ISERR(FIND(O$2,Niestac!$S78))=FALSE,"+","-")</f>
        <v>-</v>
      </c>
      <c r="P72" s="382" t="str">
        <f>IF(ISERR(FIND(P$2,Niestac!$S78))=FALSE,"+","-")</f>
        <v>-</v>
      </c>
      <c r="Q72" s="382" t="str">
        <f>IF(ISERR(FIND(Q$2,Niestac!$S78))=FALSE,"+","-")</f>
        <v>-</v>
      </c>
      <c r="R72" s="382" t="str">
        <f>IF(ISERR(FIND(R$2,Niestac!$S78))=FALSE,"+","-")</f>
        <v>-</v>
      </c>
      <c r="S72" s="382" t="str">
        <f>IF(ISERR(FIND(S$2,Niestac!$S78))=FALSE,"+","-")</f>
        <v>-</v>
      </c>
      <c r="T72" s="382" t="str">
        <f>IF(ISERR(FIND(T$2,Niestac!$S78))=FALSE,"+","-")</f>
        <v>+</v>
      </c>
      <c r="U72" s="382" t="str">
        <f>IF(ISERR(FIND(U$2,Niestac!$S78))=FALSE,"+","-")</f>
        <v>-</v>
      </c>
      <c r="V72" s="382" t="str">
        <f>IF(ISERR(FIND(V$2,Niestac!$S78))=FALSE,"+","-")</f>
        <v>+</v>
      </c>
      <c r="W72" s="382" t="str">
        <f>IF(ISERR(FIND(W$2,Niestac!$S78))=FALSE,"+","-")</f>
        <v>-</v>
      </c>
      <c r="X72" s="382" t="str">
        <f>IF(ISERR(FIND(X$2,Niestac!$S78))=FALSE,"+","-")</f>
        <v>-</v>
      </c>
      <c r="Y72" s="248" t="str">
        <f>Niestac!C78</f>
        <v>Praktyka zawodowa (4 tyg.)</v>
      </c>
      <c r="Z72" s="382" t="str">
        <f>IF(ISERR(FIND(Z$2,Niestac!$S78))=FALSE,"+","-")</f>
        <v>-</v>
      </c>
      <c r="AA72" s="382" t="str">
        <f>IF(ISERR(FIND(AA$2,Niestac!$S78))=FALSE,"+","-")</f>
        <v>-</v>
      </c>
      <c r="AB72" s="382" t="str">
        <f>IF(ISERR(FIND(AB$2,Niestac!$S78))=FALSE,"+","-")</f>
        <v>-</v>
      </c>
      <c r="AC72" s="382" t="str">
        <f>IF(ISERR(FIND(AC$2,Niestac!$S78))=FALSE,"+","-")</f>
        <v>-</v>
      </c>
      <c r="AD72" s="382" t="str">
        <f>IF(ISERR(FIND(AD$2,Niestac!$S78))=FALSE,"+","-")</f>
        <v>-</v>
      </c>
      <c r="AE72" s="382" t="str">
        <f>IF(ISERR(FIND(AE$2,Niestac!$S78))=FALSE,"+","-")</f>
        <v>-</v>
      </c>
      <c r="AF72" s="382" t="str">
        <f>IF(ISERR(FIND(AF$2,Niestac!$S78))=FALSE,"+","-")</f>
        <v>+</v>
      </c>
      <c r="AG72" s="382" t="str">
        <f>IF(ISERR(FIND(AG$2,Niestac!$S78))=FALSE,"+","-")</f>
        <v>-</v>
      </c>
      <c r="AH72" s="382" t="str">
        <f>IF(ISERR(FIND(AH$2,Niestac!$T78))=FALSE,"+","-")</f>
        <v>-</v>
      </c>
      <c r="AI72" s="382" t="str">
        <f>IF(ISERR(FIND(AI$2,Niestac!$T78))=FALSE,"+","-")</f>
        <v>-</v>
      </c>
      <c r="AJ72" s="382" t="str">
        <f>IF(ISERR(FIND(AJ$2,Niestac!$T78))=FALSE,"+","-")</f>
        <v>+</v>
      </c>
      <c r="AK72" s="382" t="str">
        <f>IF(ISERR(FIND(AK$2,Niestac!$T78))=FALSE,"+","-")</f>
        <v>-</v>
      </c>
      <c r="AL72" s="382" t="str">
        <f>IF(ISERR(FIND(AL$2,Niestac!$T78))=FALSE,"+","-")</f>
        <v>+</v>
      </c>
    </row>
    <row r="73" spans="1:38" s="147" customFormat="1" ht="12.75" hidden="1" customHeight="1" x14ac:dyDescent="0.25">
      <c r="A73" s="248">
        <f>Niestac!C79</f>
        <v>0</v>
      </c>
      <c r="B73" s="382" t="str">
        <f>IF(ISERR(FIND(B$2,Niestac!$R79))=FALSE,"+","-")</f>
        <v>-</v>
      </c>
      <c r="C73" s="382" t="str">
        <f>IF(ISERR(FIND(C$2,Niestac!$R79))=FALSE,"+","-")</f>
        <v>-</v>
      </c>
      <c r="D73" s="382" t="str">
        <f>IF(ISERR(FIND(D$2,Niestac!$R79))=FALSE,"+","-")</f>
        <v>-</v>
      </c>
      <c r="E73" s="382" t="str">
        <f>IF(ISERR(FIND(E$2,Niestac!$R79))=FALSE,"+","-")</f>
        <v>-</v>
      </c>
      <c r="F73" s="382" t="str">
        <f>IF(ISERR(FIND(F$2,Niestac!$R79))=FALSE,"+","-")</f>
        <v>-</v>
      </c>
      <c r="G73" s="382" t="str">
        <f>IF(ISERR(FIND(G$2,Niestac!$R79))=FALSE,"+","-")</f>
        <v>-</v>
      </c>
      <c r="H73" s="382" t="str">
        <f>IF(ISERR(FIND(H$2,Niestac!$R79))=FALSE,"+","-")</f>
        <v>-</v>
      </c>
      <c r="I73" s="382" t="str">
        <f>IF(ISERR(FIND(I$2,Niestac!$R79))=FALSE,"+","-")</f>
        <v>-</v>
      </c>
      <c r="J73" s="382" t="str">
        <f>IF(ISERR(FIND(J$2,Niestac!$R79))=FALSE,"+","-")</f>
        <v>-</v>
      </c>
      <c r="K73" s="382" t="str">
        <f>IF(ISERR(FIND(K$2,Niestac!$R79))=FALSE,"+","-")</f>
        <v>-</v>
      </c>
      <c r="L73" s="382" t="str">
        <f>IF(ISERR(FIND(L$2,Niestac!$R79))=FALSE,"+","-")</f>
        <v>-</v>
      </c>
      <c r="M73" s="248">
        <f>Niestac!C79</f>
        <v>0</v>
      </c>
      <c r="N73" s="382" t="str">
        <f>IF(ISERR(FIND(N$2,Niestac!$S79))=FALSE,"+","-")</f>
        <v>-</v>
      </c>
      <c r="O73" s="382" t="str">
        <f>IF(ISERR(FIND(O$2,Niestac!$S79))=FALSE,"+","-")</f>
        <v>-</v>
      </c>
      <c r="P73" s="382" t="str">
        <f>IF(ISERR(FIND(P$2,Niestac!$S79))=FALSE,"+","-")</f>
        <v>-</v>
      </c>
      <c r="Q73" s="382" t="str">
        <f>IF(ISERR(FIND(Q$2,Niestac!$S79))=FALSE,"+","-")</f>
        <v>-</v>
      </c>
      <c r="R73" s="382" t="str">
        <f>IF(ISERR(FIND(R$2,Niestac!$S79))=FALSE,"+","-")</f>
        <v>-</v>
      </c>
      <c r="S73" s="382" t="str">
        <f>IF(ISERR(FIND(S$2,Niestac!$S79))=FALSE,"+","-")</f>
        <v>-</v>
      </c>
      <c r="T73" s="382" t="str">
        <f>IF(ISERR(FIND(T$2,Niestac!$S79))=FALSE,"+","-")</f>
        <v>-</v>
      </c>
      <c r="U73" s="382" t="str">
        <f>IF(ISERR(FIND(U$2,Niestac!$S79))=FALSE,"+","-")</f>
        <v>-</v>
      </c>
      <c r="V73" s="382" t="str">
        <f>IF(ISERR(FIND(V$2,Niestac!$S79))=FALSE,"+","-")</f>
        <v>-</v>
      </c>
      <c r="W73" s="382" t="str">
        <f>IF(ISERR(FIND(W$2,Niestac!$S79))=FALSE,"+","-")</f>
        <v>-</v>
      </c>
      <c r="X73" s="382" t="str">
        <f>IF(ISERR(FIND(X$2,Niestac!$S79))=FALSE,"+","-")</f>
        <v>-</v>
      </c>
      <c r="Y73" s="248">
        <f>Niestac!C79</f>
        <v>0</v>
      </c>
      <c r="Z73" s="382" t="str">
        <f>IF(ISERR(FIND(Z$2,Niestac!$S79))=FALSE,"+","-")</f>
        <v>-</v>
      </c>
      <c r="AA73" s="382" t="str">
        <f>IF(ISERR(FIND(AA$2,Niestac!$S79))=FALSE,"+","-")</f>
        <v>-</v>
      </c>
      <c r="AB73" s="382" t="str">
        <f>IF(ISERR(FIND(AB$2,Niestac!$S79))=FALSE,"+","-")</f>
        <v>-</v>
      </c>
      <c r="AC73" s="382" t="str">
        <f>IF(ISERR(FIND(AC$2,Niestac!$S79))=FALSE,"+","-")</f>
        <v>-</v>
      </c>
      <c r="AD73" s="382" t="str">
        <f>IF(ISERR(FIND(AD$2,Niestac!$S79))=FALSE,"+","-")</f>
        <v>-</v>
      </c>
      <c r="AE73" s="382" t="str">
        <f>IF(ISERR(FIND(AE$2,Niestac!$S79))=FALSE,"+","-")</f>
        <v>-</v>
      </c>
      <c r="AF73" s="382" t="str">
        <f>IF(ISERR(FIND(AF$2,Niestac!$S79))=FALSE,"+","-")</f>
        <v>-</v>
      </c>
      <c r="AG73" s="382" t="str">
        <f>IF(ISERR(FIND(AG$2,Niestac!$S79))=FALSE,"+","-")</f>
        <v>-</v>
      </c>
      <c r="AH73" s="382" t="str">
        <f>IF(ISERR(FIND(AH$2,Niestac!$T79))=FALSE,"+","-")</f>
        <v>-</v>
      </c>
      <c r="AI73" s="382" t="str">
        <f>IF(ISERR(FIND(AI$2,Niestac!$T79))=FALSE,"+","-")</f>
        <v>-</v>
      </c>
      <c r="AJ73" s="382" t="str">
        <f>IF(ISERR(FIND(AJ$2,Niestac!$T79))=FALSE,"+","-")</f>
        <v>-</v>
      </c>
      <c r="AK73" s="382" t="str">
        <f>IF(ISERR(FIND(AK$2,Niestac!$T79))=FALSE,"+","-")</f>
        <v>-</v>
      </c>
      <c r="AL73" s="382" t="str">
        <f>IF(ISERR(FIND(AL$2,Niestac!$T79))=FALSE,"+","-")</f>
        <v>-</v>
      </c>
    </row>
    <row r="74" spans="1:38" s="147" customFormat="1" ht="17.25" hidden="1" customHeight="1" x14ac:dyDescent="0.25">
      <c r="A74" s="248">
        <f>Niestac!C80</f>
        <v>0</v>
      </c>
      <c r="B74" s="382" t="str">
        <f>IF(ISERR(FIND(B$2,Niestac!$R80))=FALSE,"+","-")</f>
        <v>-</v>
      </c>
      <c r="C74" s="382" t="str">
        <f>IF(ISERR(FIND(C$2,Niestac!$R80))=FALSE,"+","-")</f>
        <v>-</v>
      </c>
      <c r="D74" s="382" t="str">
        <f>IF(ISERR(FIND(D$2,Niestac!$R80))=FALSE,"+","-")</f>
        <v>-</v>
      </c>
      <c r="E74" s="382" t="str">
        <f>IF(ISERR(FIND(E$2,Niestac!$R80))=FALSE,"+","-")</f>
        <v>-</v>
      </c>
      <c r="F74" s="382" t="str">
        <f>IF(ISERR(FIND(F$2,Niestac!$R80))=FALSE,"+","-")</f>
        <v>-</v>
      </c>
      <c r="G74" s="382" t="str">
        <f>IF(ISERR(FIND(G$2,Niestac!$R80))=FALSE,"+","-")</f>
        <v>-</v>
      </c>
      <c r="H74" s="382" t="str">
        <f>IF(ISERR(FIND(H$2,Niestac!$R80))=FALSE,"+","-")</f>
        <v>-</v>
      </c>
      <c r="I74" s="382" t="str">
        <f>IF(ISERR(FIND(I$2,Niestac!$R80))=FALSE,"+","-")</f>
        <v>-</v>
      </c>
      <c r="J74" s="382" t="str">
        <f>IF(ISERR(FIND(J$2,Niestac!$R80))=FALSE,"+","-")</f>
        <v>-</v>
      </c>
      <c r="K74" s="382" t="str">
        <f>IF(ISERR(FIND(K$2,Niestac!$R80))=FALSE,"+","-")</f>
        <v>-</v>
      </c>
      <c r="L74" s="382" t="str">
        <f>IF(ISERR(FIND(L$2,Niestac!$R80))=FALSE,"+","-")</f>
        <v>-</v>
      </c>
      <c r="M74" s="248">
        <f>Niestac!C80</f>
        <v>0</v>
      </c>
      <c r="N74" s="382" t="str">
        <f>IF(ISERR(FIND(N$2,Niestac!$S80))=FALSE,"+","-")</f>
        <v>-</v>
      </c>
      <c r="O74" s="382" t="str">
        <f>IF(ISERR(FIND(O$2,Niestac!$S80))=FALSE,"+","-")</f>
        <v>-</v>
      </c>
      <c r="P74" s="382" t="str">
        <f>IF(ISERR(FIND(P$2,Niestac!$S80))=FALSE,"+","-")</f>
        <v>-</v>
      </c>
      <c r="Q74" s="382" t="str">
        <f>IF(ISERR(FIND(Q$2,Niestac!$S80))=FALSE,"+","-")</f>
        <v>-</v>
      </c>
      <c r="R74" s="382" t="str">
        <f>IF(ISERR(FIND(R$2,Niestac!$S80))=FALSE,"+","-")</f>
        <v>-</v>
      </c>
      <c r="S74" s="382" t="str">
        <f>IF(ISERR(FIND(S$2,Niestac!$S80))=FALSE,"+","-")</f>
        <v>-</v>
      </c>
      <c r="T74" s="382" t="str">
        <f>IF(ISERR(FIND(T$2,Niestac!$S80))=FALSE,"+","-")</f>
        <v>-</v>
      </c>
      <c r="U74" s="382" t="str">
        <f>IF(ISERR(FIND(U$2,Niestac!$S80))=FALSE,"+","-")</f>
        <v>-</v>
      </c>
      <c r="V74" s="382" t="str">
        <f>IF(ISERR(FIND(V$2,Niestac!$S80))=FALSE,"+","-")</f>
        <v>-</v>
      </c>
      <c r="W74" s="382" t="str">
        <f>IF(ISERR(FIND(W$2,Niestac!$S80))=FALSE,"+","-")</f>
        <v>-</v>
      </c>
      <c r="X74" s="382" t="str">
        <f>IF(ISERR(FIND(X$2,Niestac!$S80))=FALSE,"+","-")</f>
        <v>-</v>
      </c>
      <c r="Y74" s="248">
        <f>Niestac!C80</f>
        <v>0</v>
      </c>
      <c r="Z74" s="382" t="str">
        <f>IF(ISERR(FIND(Z$2,Niestac!$S80))=FALSE,"+","-")</f>
        <v>-</v>
      </c>
      <c r="AA74" s="382" t="str">
        <f>IF(ISERR(FIND(AA$2,Niestac!$S80))=FALSE,"+","-")</f>
        <v>-</v>
      </c>
      <c r="AB74" s="382" t="str">
        <f>IF(ISERR(FIND(AB$2,Niestac!$S80))=FALSE,"+","-")</f>
        <v>-</v>
      </c>
      <c r="AC74" s="382" t="str">
        <f>IF(ISERR(FIND(AC$2,Niestac!$S80))=FALSE,"+","-")</f>
        <v>-</v>
      </c>
      <c r="AD74" s="382" t="str">
        <f>IF(ISERR(FIND(AD$2,Niestac!$S80))=FALSE,"+","-")</f>
        <v>-</v>
      </c>
      <c r="AE74" s="382" t="str">
        <f>IF(ISERR(FIND(AE$2,Niestac!$S80))=FALSE,"+","-")</f>
        <v>-</v>
      </c>
      <c r="AF74" s="382" t="str">
        <f>IF(ISERR(FIND(AF$2,Niestac!$S80))=FALSE,"+","-")</f>
        <v>-</v>
      </c>
      <c r="AG74" s="382" t="str">
        <f>IF(ISERR(FIND(AG$2,Niestac!$S80))=FALSE,"+","-")</f>
        <v>-</v>
      </c>
      <c r="AH74" s="382" t="str">
        <f>IF(ISERR(FIND(AH$2,Niestac!$T80))=FALSE,"+","-")</f>
        <v>-</v>
      </c>
      <c r="AI74" s="382" t="str">
        <f>IF(ISERR(FIND(AI$2,Niestac!$T80))=FALSE,"+","-")</f>
        <v>-</v>
      </c>
      <c r="AJ74" s="382" t="str">
        <f>IF(ISERR(FIND(AJ$2,Niestac!$T80))=FALSE,"+","-")</f>
        <v>-</v>
      </c>
      <c r="AK74" s="382" t="str">
        <f>IF(ISERR(FIND(AK$2,Niestac!$T80))=FALSE,"+","-")</f>
        <v>-</v>
      </c>
      <c r="AL74" s="382" t="str">
        <f>IF(ISERR(FIND(AL$2,Niestac!$T80))=FALSE,"+","-")</f>
        <v>-</v>
      </c>
    </row>
    <row r="75" spans="1:38" s="147" customFormat="1" ht="20.25" customHeight="1" x14ac:dyDescent="0.25">
      <c r="A75" s="282" t="str">
        <f>Niestac!C81</f>
        <v>Semestr 7:</v>
      </c>
      <c r="B75" s="382" t="str">
        <f>IF(ISERR(FIND(B$2,Niestac!$R81))=FALSE,"+","-")</f>
        <v>-</v>
      </c>
      <c r="C75" s="382" t="str">
        <f>IF(ISERR(FIND(C$2,Niestac!$R81))=FALSE,"+","-")</f>
        <v>-</v>
      </c>
      <c r="D75" s="382" t="str">
        <f>IF(ISERR(FIND(D$2,Niestac!$R81))=FALSE,"+","-")</f>
        <v>-</v>
      </c>
      <c r="E75" s="382" t="str">
        <f>IF(ISERR(FIND(E$2,Niestac!$R81))=FALSE,"+","-")</f>
        <v>-</v>
      </c>
      <c r="F75" s="382" t="str">
        <f>IF(ISERR(FIND(F$2,Niestac!$R81))=FALSE,"+","-")</f>
        <v>-</v>
      </c>
      <c r="G75" s="382" t="str">
        <f>IF(ISERR(FIND(G$2,Niestac!$R81))=FALSE,"+","-")</f>
        <v>-</v>
      </c>
      <c r="H75" s="382" t="str">
        <f>IF(ISERR(FIND(H$2,Niestac!$R81))=FALSE,"+","-")</f>
        <v>-</v>
      </c>
      <c r="I75" s="382" t="str">
        <f>IF(ISERR(FIND(I$2,Niestac!$R81))=FALSE,"+","-")</f>
        <v>-</v>
      </c>
      <c r="J75" s="382" t="str">
        <f>IF(ISERR(FIND(J$2,Niestac!$R81))=FALSE,"+","-")</f>
        <v>-</v>
      </c>
      <c r="K75" s="382" t="str">
        <f>IF(ISERR(FIND(K$2,Niestac!$R81))=FALSE,"+","-")</f>
        <v>-</v>
      </c>
      <c r="L75" s="382" t="str">
        <f>IF(ISERR(FIND(L$2,Niestac!$R81))=FALSE,"+","-")</f>
        <v>-</v>
      </c>
      <c r="M75" s="282" t="str">
        <f>Niestac!C81</f>
        <v>Semestr 7:</v>
      </c>
      <c r="N75" s="382" t="str">
        <f>IF(ISERR(FIND(N$2,Niestac!$S81))=FALSE,"+","-")</f>
        <v>-</v>
      </c>
      <c r="O75" s="382" t="str">
        <f>IF(ISERR(FIND(O$2,Niestac!$S81))=FALSE,"+","-")</f>
        <v>-</v>
      </c>
      <c r="P75" s="382" t="str">
        <f>IF(ISERR(FIND(P$2,Niestac!$S81))=FALSE,"+","-")</f>
        <v>-</v>
      </c>
      <c r="Q75" s="382" t="str">
        <f>IF(ISERR(FIND(Q$2,Niestac!$S81))=FALSE,"+","-")</f>
        <v>-</v>
      </c>
      <c r="R75" s="382" t="str">
        <f>IF(ISERR(FIND(R$2,Niestac!$S81))=FALSE,"+","-")</f>
        <v>-</v>
      </c>
      <c r="S75" s="382" t="str">
        <f>IF(ISERR(FIND(S$2,Niestac!$S81))=FALSE,"+","-")</f>
        <v>-</v>
      </c>
      <c r="T75" s="382" t="str">
        <f>IF(ISERR(FIND(T$2,Niestac!$S81))=FALSE,"+","-")</f>
        <v>-</v>
      </c>
      <c r="U75" s="382" t="str">
        <f>IF(ISERR(FIND(U$2,Niestac!$S81))=FALSE,"+","-")</f>
        <v>-</v>
      </c>
      <c r="V75" s="382" t="str">
        <f>IF(ISERR(FIND(V$2,Niestac!$S81))=FALSE,"+","-")</f>
        <v>-</v>
      </c>
      <c r="W75" s="382" t="str">
        <f>IF(ISERR(FIND(W$2,Niestac!$S81))=FALSE,"+","-")</f>
        <v>-</v>
      </c>
      <c r="X75" s="382" t="str">
        <f>IF(ISERR(FIND(X$2,Niestac!$S81))=FALSE,"+","-")</f>
        <v>-</v>
      </c>
      <c r="Y75" s="282" t="str">
        <f>Niestac!C81</f>
        <v>Semestr 7:</v>
      </c>
      <c r="Z75" s="382" t="str">
        <f>IF(ISERR(FIND(Z$2,Niestac!$S81))=FALSE,"+","-")</f>
        <v>-</v>
      </c>
      <c r="AA75" s="382" t="str">
        <f>IF(ISERR(FIND(AA$2,Niestac!$S81))=FALSE,"+","-")</f>
        <v>-</v>
      </c>
      <c r="AB75" s="382" t="str">
        <f>IF(ISERR(FIND(AB$2,Niestac!$S81))=FALSE,"+","-")</f>
        <v>-</v>
      </c>
      <c r="AC75" s="382" t="str">
        <f>IF(ISERR(FIND(AC$2,Niestac!$S81))=FALSE,"+","-")</f>
        <v>-</v>
      </c>
      <c r="AD75" s="382" t="str">
        <f>IF(ISERR(FIND(AD$2,Niestac!$S81))=FALSE,"+","-")</f>
        <v>-</v>
      </c>
      <c r="AE75" s="382" t="str">
        <f>IF(ISERR(FIND(AE$2,Niestac!$S81))=FALSE,"+","-")</f>
        <v>-</v>
      </c>
      <c r="AF75" s="382" t="str">
        <f>IF(ISERR(FIND(AF$2,Niestac!$S81))=FALSE,"+","-")</f>
        <v>-</v>
      </c>
      <c r="AG75" s="382" t="str">
        <f>IF(ISERR(FIND(AG$2,Niestac!$S81))=FALSE,"+","-")</f>
        <v>-</v>
      </c>
      <c r="AH75" s="382" t="str">
        <f>IF(ISERR(FIND(AH$2,Niestac!$T81))=FALSE,"+","-")</f>
        <v>-</v>
      </c>
      <c r="AI75" s="382" t="str">
        <f>IF(ISERR(FIND(AI$2,Niestac!$T81))=FALSE,"+","-")</f>
        <v>-</v>
      </c>
      <c r="AJ75" s="382" t="str">
        <f>IF(ISERR(FIND(AJ$2,Niestac!$T81))=FALSE,"+","-")</f>
        <v>-</v>
      </c>
      <c r="AK75" s="382" t="str">
        <f>IF(ISERR(FIND(AK$2,Niestac!$T81))=FALSE,"+","-")</f>
        <v>-</v>
      </c>
      <c r="AL75" s="382" t="str">
        <f>IF(ISERR(FIND(AL$2,Niestac!$T81))=FALSE,"+","-")</f>
        <v>-</v>
      </c>
    </row>
    <row r="76" spans="1:38" s="147" customFormat="1" ht="15.75" customHeight="1" x14ac:dyDescent="0.25">
      <c r="A76" s="248" t="str">
        <f>Niestac!C82</f>
        <v>Moduł kształcenia</v>
      </c>
      <c r="B76" s="382" t="str">
        <f>IF(ISERR(FIND(B$2,Niestac!$R82))=FALSE,"+","-")</f>
        <v>-</v>
      </c>
      <c r="C76" s="382" t="str">
        <f>IF(ISERR(FIND(C$2,Niestac!$R82))=FALSE,"+","-")</f>
        <v>-</v>
      </c>
      <c r="D76" s="382" t="str">
        <f>IF(ISERR(FIND(D$2,Niestac!$R82))=FALSE,"+","-")</f>
        <v>-</v>
      </c>
      <c r="E76" s="382" t="str">
        <f>IF(ISERR(FIND(E$2,Niestac!$R82))=FALSE,"+","-")</f>
        <v>-</v>
      </c>
      <c r="F76" s="382" t="str">
        <f>IF(ISERR(FIND(F$2,Niestac!$R82))=FALSE,"+","-")</f>
        <v>-</v>
      </c>
      <c r="G76" s="382" t="str">
        <f>IF(ISERR(FIND(G$2,Niestac!$R82))=FALSE,"+","-")</f>
        <v>-</v>
      </c>
      <c r="H76" s="382" t="str">
        <f>IF(ISERR(FIND(H$2,Niestac!$R82))=FALSE,"+","-")</f>
        <v>-</v>
      </c>
      <c r="I76" s="382" t="str">
        <f>IF(ISERR(FIND(I$2,Niestac!$R82))=FALSE,"+","-")</f>
        <v>-</v>
      </c>
      <c r="J76" s="382" t="str">
        <f>IF(ISERR(FIND(J$2,Niestac!$R82))=FALSE,"+","-")</f>
        <v>-</v>
      </c>
      <c r="K76" s="382" t="str">
        <f>IF(ISERR(FIND(K$2,Niestac!$R82))=FALSE,"+","-")</f>
        <v>-</v>
      </c>
      <c r="L76" s="382" t="str">
        <f>IF(ISERR(FIND(L$2,Niestac!$R82))=FALSE,"+","-")</f>
        <v>-</v>
      </c>
      <c r="M76" s="248" t="str">
        <f>Niestac!C82</f>
        <v>Moduł kształcenia</v>
      </c>
      <c r="N76" s="382" t="str">
        <f>IF(ISERR(FIND(N$2,Niestac!$S82))=FALSE,"+","-")</f>
        <v>-</v>
      </c>
      <c r="O76" s="382" t="str">
        <f>IF(ISERR(FIND(O$2,Niestac!$S82))=FALSE,"+","-")</f>
        <v>-</v>
      </c>
      <c r="P76" s="382" t="str">
        <f>IF(ISERR(FIND(P$2,Niestac!$S82))=FALSE,"+","-")</f>
        <v>-</v>
      </c>
      <c r="Q76" s="382" t="str">
        <f>IF(ISERR(FIND(Q$2,Niestac!$S82))=FALSE,"+","-")</f>
        <v>-</v>
      </c>
      <c r="R76" s="382" t="str">
        <f>IF(ISERR(FIND(R$2,Niestac!$S82))=FALSE,"+","-")</f>
        <v>-</v>
      </c>
      <c r="S76" s="382" t="str">
        <f>IF(ISERR(FIND(S$2,Niestac!$S82))=FALSE,"+","-")</f>
        <v>-</v>
      </c>
      <c r="T76" s="382" t="str">
        <f>IF(ISERR(FIND(T$2,Niestac!$S82))=FALSE,"+","-")</f>
        <v>-</v>
      </c>
      <c r="U76" s="382" t="str">
        <f>IF(ISERR(FIND(U$2,Niestac!$S82))=FALSE,"+","-")</f>
        <v>-</v>
      </c>
      <c r="V76" s="382" t="str">
        <f>IF(ISERR(FIND(V$2,Niestac!$S82))=FALSE,"+","-")</f>
        <v>-</v>
      </c>
      <c r="W76" s="382" t="str">
        <f>IF(ISERR(FIND(W$2,Niestac!$S82))=FALSE,"+","-")</f>
        <v>-</v>
      </c>
      <c r="X76" s="382" t="str">
        <f>IF(ISERR(FIND(X$2,Niestac!$S82))=FALSE,"+","-")</f>
        <v>-</v>
      </c>
      <c r="Y76" s="248" t="str">
        <f>Niestac!C82</f>
        <v>Moduł kształcenia</v>
      </c>
      <c r="Z76" s="382" t="str">
        <f>IF(ISERR(FIND(Z$2,Niestac!$S82))=FALSE,"+","-")</f>
        <v>-</v>
      </c>
      <c r="AA76" s="382" t="str">
        <f>IF(ISERR(FIND(AA$2,Niestac!$S82))=FALSE,"+","-")</f>
        <v>-</v>
      </c>
      <c r="AB76" s="382" t="str">
        <f>IF(ISERR(FIND(AB$2,Niestac!$S82))=FALSE,"+","-")</f>
        <v>-</v>
      </c>
      <c r="AC76" s="382" t="str">
        <f>IF(ISERR(FIND(AC$2,Niestac!$S82))=FALSE,"+","-")</f>
        <v>-</v>
      </c>
      <c r="AD76" s="382" t="str">
        <f>IF(ISERR(FIND(AD$2,Niestac!$S82))=FALSE,"+","-")</f>
        <v>-</v>
      </c>
      <c r="AE76" s="382" t="str">
        <f>IF(ISERR(FIND(AE$2,Niestac!$S82))=FALSE,"+","-")</f>
        <v>-</v>
      </c>
      <c r="AF76" s="382" t="str">
        <f>IF(ISERR(FIND(AF$2,Niestac!$S82))=FALSE,"+","-")</f>
        <v>-</v>
      </c>
      <c r="AG76" s="382" t="str">
        <f>IF(ISERR(FIND(AG$2,Niestac!$S82))=FALSE,"+","-")</f>
        <v>-</v>
      </c>
      <c r="AH76" s="382" t="str">
        <f>IF(ISERR(FIND(AH$2,Niestac!$T82))=FALSE,"+","-")</f>
        <v>-</v>
      </c>
      <c r="AI76" s="382" t="str">
        <f>IF(ISERR(FIND(AI$2,Niestac!$T82))=FALSE,"+","-")</f>
        <v>-</v>
      </c>
      <c r="AJ76" s="382" t="str">
        <f>IF(ISERR(FIND(AJ$2,Niestac!$T82))=FALSE,"+","-")</f>
        <v>-</v>
      </c>
      <c r="AK76" s="382" t="str">
        <f>IF(ISERR(FIND(AK$2,Niestac!$T82))=FALSE,"+","-")</f>
        <v>-</v>
      </c>
      <c r="AL76" s="382" t="str">
        <f>IF(ISERR(FIND(AL$2,Niestac!$T82))=FALSE,"+","-")</f>
        <v>-</v>
      </c>
    </row>
    <row r="77" spans="1:38" s="147" customFormat="1" ht="50" x14ac:dyDescent="0.25">
      <c r="A77" s="248" t="str">
        <f>Niestac!C83</f>
        <v xml:space="preserve">Przedmiot obieralny 10: Przetwarzanie języka naturalnego / Wyszukiwanie i przetwarzanie zasobów informacyjnych / Podstawy kryptografii </v>
      </c>
      <c r="B77" s="382" t="str">
        <f>IF(ISERR(FIND(B$2,Niestac!$R83))=FALSE,"+","-")</f>
        <v>+</v>
      </c>
      <c r="C77" s="382" t="str">
        <f>IF(ISERR(FIND(C$2,Niestac!$R83))=FALSE,"+","-")</f>
        <v>-</v>
      </c>
      <c r="D77" s="382" t="str">
        <f>IF(ISERR(FIND(D$2,Niestac!$R83))=FALSE,"+","-")</f>
        <v>-</v>
      </c>
      <c r="E77" s="382" t="str">
        <f>IF(ISERR(FIND(E$2,Niestac!$R83))=FALSE,"+","-")</f>
        <v>+</v>
      </c>
      <c r="F77" s="382" t="str">
        <f>IF(ISERR(FIND(F$2,Niestac!$R83))=FALSE,"+","-")</f>
        <v>+</v>
      </c>
      <c r="G77" s="382" t="str">
        <f>IF(ISERR(FIND(G$2,Niestac!$R83))=FALSE,"+","-")</f>
        <v>-</v>
      </c>
      <c r="H77" s="382" t="str">
        <f>IF(ISERR(FIND(H$2,Niestac!$R83))=FALSE,"+","-")</f>
        <v>+</v>
      </c>
      <c r="I77" s="382" t="str">
        <f>IF(ISERR(FIND(I$2,Niestac!$R83))=FALSE,"+","-")</f>
        <v>-</v>
      </c>
      <c r="J77" s="382" t="str">
        <f>IF(ISERR(FIND(J$2,Niestac!$R83))=FALSE,"+","-")</f>
        <v>-</v>
      </c>
      <c r="K77" s="382" t="str">
        <f>IF(ISERR(FIND(K$2,Niestac!$R83))=FALSE,"+","-")</f>
        <v>-</v>
      </c>
      <c r="L77" s="382" t="str">
        <f>IF(ISERR(FIND(L$2,Niestac!$R83))=FALSE,"+","-")</f>
        <v>-</v>
      </c>
      <c r="M77" s="248" t="str">
        <f>Niestac!C83</f>
        <v xml:space="preserve">Przedmiot obieralny 10: Przetwarzanie języka naturalnego / Wyszukiwanie i przetwarzanie zasobów informacyjnych / Podstawy kryptografii </v>
      </c>
      <c r="N77" s="382" t="str">
        <f>IF(ISERR(FIND(N$2,Niestac!$S83))=FALSE,"+","-")</f>
        <v>+</v>
      </c>
      <c r="O77" s="382" t="str">
        <f>IF(ISERR(FIND(O$2,Niestac!$S83))=FALSE,"+","-")</f>
        <v>+</v>
      </c>
      <c r="P77" s="382" t="str">
        <f>IF(ISERR(FIND(P$2,Niestac!$S83))=FALSE,"+","-")</f>
        <v>-</v>
      </c>
      <c r="Q77" s="382" t="str">
        <f>IF(ISERR(FIND(Q$2,Niestac!$S83))=FALSE,"+","-")</f>
        <v>+</v>
      </c>
      <c r="R77" s="382" t="str">
        <f>IF(ISERR(FIND(R$2,Niestac!$S83))=FALSE,"+","-")</f>
        <v>-</v>
      </c>
      <c r="S77" s="382" t="str">
        <f>IF(ISERR(FIND(S$2,Niestac!$S83))=FALSE,"+","-")</f>
        <v>-</v>
      </c>
      <c r="T77" s="382" t="str">
        <f>IF(ISERR(FIND(T$2,Niestac!$S83))=FALSE,"+","-")</f>
        <v>-</v>
      </c>
      <c r="U77" s="382" t="str">
        <f>IF(ISERR(FIND(U$2,Niestac!$S83))=FALSE,"+","-")</f>
        <v>-</v>
      </c>
      <c r="V77" s="382" t="str">
        <f>IF(ISERR(FIND(V$2,Niestac!$S83))=FALSE,"+","-")</f>
        <v>-</v>
      </c>
      <c r="W77" s="382" t="str">
        <f>IF(ISERR(FIND(W$2,Niestac!$S83))=FALSE,"+","-")</f>
        <v>+</v>
      </c>
      <c r="X77" s="382" t="str">
        <f>IF(ISERR(FIND(X$2,Niestac!$S83))=FALSE,"+","-")</f>
        <v>+</v>
      </c>
      <c r="Y77" s="248" t="str">
        <f>Niestac!C83</f>
        <v xml:space="preserve">Przedmiot obieralny 10: Przetwarzanie języka naturalnego / Wyszukiwanie i przetwarzanie zasobów informacyjnych / Podstawy kryptografii </v>
      </c>
      <c r="Z77" s="382" t="str">
        <f>IF(ISERR(FIND(Z$2,Niestac!$S83))=FALSE,"+","-")</f>
        <v>-</v>
      </c>
      <c r="AA77" s="382" t="str">
        <f>IF(ISERR(FIND(AA$2,Niestac!$S83))=FALSE,"+","-")</f>
        <v>-</v>
      </c>
      <c r="AB77" s="382" t="str">
        <f>IF(ISERR(FIND(AB$2,Niestac!$S83))=FALSE,"+","-")</f>
        <v>-</v>
      </c>
      <c r="AC77" s="382" t="str">
        <f>IF(ISERR(FIND(AC$2,Niestac!$S83))=FALSE,"+","-")</f>
        <v>-</v>
      </c>
      <c r="AD77" s="382" t="str">
        <f>IF(ISERR(FIND(AD$2,Niestac!$S83))=FALSE,"+","-")</f>
        <v>-</v>
      </c>
      <c r="AE77" s="382" t="str">
        <f>IF(ISERR(FIND(AE$2,Niestac!$S83))=FALSE,"+","-")</f>
        <v>-</v>
      </c>
      <c r="AF77" s="382" t="str">
        <f>IF(ISERR(FIND(AF$2,Niestac!$S83))=FALSE,"+","-")</f>
        <v>-</v>
      </c>
      <c r="AG77" s="382" t="str">
        <f>IF(ISERR(FIND(AG$2,Niestac!$S83))=FALSE,"+","-")</f>
        <v>+</v>
      </c>
      <c r="AH77" s="382" t="str">
        <f>IF(ISERR(FIND(AH$2,Niestac!$T83))=FALSE,"+","-")</f>
        <v>+</v>
      </c>
      <c r="AI77" s="382" t="str">
        <f>IF(ISERR(FIND(AI$2,Niestac!$T83))=FALSE,"+","-")</f>
        <v>+</v>
      </c>
      <c r="AJ77" s="382" t="str">
        <f>IF(ISERR(FIND(AJ$2,Niestac!$T83))=FALSE,"+","-")</f>
        <v>+</v>
      </c>
      <c r="AK77" s="382" t="str">
        <f>IF(ISERR(FIND(AK$2,Niestac!$T83))=FALSE,"+","-")</f>
        <v>-</v>
      </c>
      <c r="AL77" s="382" t="str">
        <f>IF(ISERR(FIND(AL$2,Niestac!$T83))=FALSE,"+","-")</f>
        <v>-</v>
      </c>
    </row>
    <row r="78" spans="1:38" s="147" customFormat="1" ht="16.5" customHeight="1" x14ac:dyDescent="0.25">
      <c r="A78" s="248" t="str">
        <f>Niestac!C84</f>
        <v>Przetwarzanie rozproszone</v>
      </c>
      <c r="B78" s="382" t="str">
        <f>IF(ISERR(FIND(B$2,Niestac!$R84))=FALSE,"+","-")</f>
        <v>-</v>
      </c>
      <c r="C78" s="382" t="str">
        <f>IF(ISERR(FIND(C$2,Niestac!$R84))=FALSE,"+","-")</f>
        <v>-</v>
      </c>
      <c r="D78" s="382" t="str">
        <f>IF(ISERR(FIND(D$2,Niestac!$R84))=FALSE,"+","-")</f>
        <v>-</v>
      </c>
      <c r="E78" s="382" t="str">
        <f>IF(ISERR(FIND(E$2,Niestac!$R84))=FALSE,"+","-")</f>
        <v>+</v>
      </c>
      <c r="F78" s="382" t="str">
        <f>IF(ISERR(FIND(F$2,Niestac!$R84))=FALSE,"+","-")</f>
        <v>+</v>
      </c>
      <c r="G78" s="382" t="str">
        <f>IF(ISERR(FIND(G$2,Niestac!$R84))=FALSE,"+","-")</f>
        <v>-</v>
      </c>
      <c r="H78" s="382" t="str">
        <f>IF(ISERR(FIND(H$2,Niestac!$R84))=FALSE,"+","-")</f>
        <v>+</v>
      </c>
      <c r="I78" s="382" t="str">
        <f>IF(ISERR(FIND(I$2,Niestac!$R84))=FALSE,"+","-")</f>
        <v>-</v>
      </c>
      <c r="J78" s="382" t="str">
        <f>IF(ISERR(FIND(J$2,Niestac!$R84))=FALSE,"+","-")</f>
        <v>-</v>
      </c>
      <c r="K78" s="382" t="str">
        <f>IF(ISERR(FIND(K$2,Niestac!$R84))=FALSE,"+","-")</f>
        <v>-</v>
      </c>
      <c r="L78" s="382" t="str">
        <f>IF(ISERR(FIND(L$2,Niestac!$R84))=FALSE,"+","-")</f>
        <v>-</v>
      </c>
      <c r="M78" s="248" t="str">
        <f>Niestac!C84</f>
        <v>Przetwarzanie rozproszone</v>
      </c>
      <c r="N78" s="382" t="str">
        <f>IF(ISERR(FIND(N$2,Niestac!$S84))=FALSE,"+","-")</f>
        <v>-</v>
      </c>
      <c r="O78" s="382" t="str">
        <f>IF(ISERR(FIND(O$2,Niestac!$S84))=FALSE,"+","-")</f>
        <v>-</v>
      </c>
      <c r="P78" s="382" t="str">
        <f>IF(ISERR(FIND(P$2,Niestac!$S84))=FALSE,"+","-")</f>
        <v>-</v>
      </c>
      <c r="Q78" s="382" t="str">
        <f>IF(ISERR(FIND(Q$2,Niestac!$S84))=FALSE,"+","-")</f>
        <v>+</v>
      </c>
      <c r="R78" s="382" t="str">
        <f>IF(ISERR(FIND(R$2,Niestac!$S84))=FALSE,"+","-")</f>
        <v>-</v>
      </c>
      <c r="S78" s="382" t="str">
        <f>IF(ISERR(FIND(S$2,Niestac!$S84))=FALSE,"+","-")</f>
        <v>-</v>
      </c>
      <c r="T78" s="382" t="str">
        <f>IF(ISERR(FIND(T$2,Niestac!$S84))=FALSE,"+","-")</f>
        <v>-</v>
      </c>
      <c r="U78" s="382" t="str">
        <f>IF(ISERR(FIND(U$2,Niestac!$S84))=FALSE,"+","-")</f>
        <v>-</v>
      </c>
      <c r="V78" s="382" t="str">
        <f>IF(ISERR(FIND(V$2,Niestac!$S84))=FALSE,"+","-")</f>
        <v>+</v>
      </c>
      <c r="W78" s="382" t="str">
        <f>IF(ISERR(FIND(W$2,Niestac!$S84))=FALSE,"+","-")</f>
        <v>+</v>
      </c>
      <c r="X78" s="382" t="str">
        <f>IF(ISERR(FIND(X$2,Niestac!$S84))=FALSE,"+","-")</f>
        <v>+</v>
      </c>
      <c r="Y78" s="248" t="str">
        <f>Niestac!C84</f>
        <v>Przetwarzanie rozproszone</v>
      </c>
      <c r="Z78" s="382" t="str">
        <f>IF(ISERR(FIND(Z$2,Niestac!$S84))=FALSE,"+","-")</f>
        <v>-</v>
      </c>
      <c r="AA78" s="382" t="str">
        <f>IF(ISERR(FIND(AA$2,Niestac!$S84))=FALSE,"+","-")</f>
        <v>-</v>
      </c>
      <c r="AB78" s="382" t="str">
        <f>IF(ISERR(FIND(AB$2,Niestac!$S84))=FALSE,"+","-")</f>
        <v>-</v>
      </c>
      <c r="AC78" s="382" t="str">
        <f>IF(ISERR(FIND(AC$2,Niestac!$S84))=FALSE,"+","-")</f>
        <v>-</v>
      </c>
      <c r="AD78" s="382" t="str">
        <f>IF(ISERR(FIND(AD$2,Niestac!$S84))=FALSE,"+","-")</f>
        <v>-</v>
      </c>
      <c r="AE78" s="382" t="str">
        <f>IF(ISERR(FIND(AE$2,Niestac!$S84))=FALSE,"+","-")</f>
        <v>-</v>
      </c>
      <c r="AF78" s="382" t="str">
        <f>IF(ISERR(FIND(AF$2,Niestac!$S84))=FALSE,"+","-")</f>
        <v>+</v>
      </c>
      <c r="AG78" s="382" t="str">
        <f>IF(ISERR(FIND(AG$2,Niestac!$S84))=FALSE,"+","-")</f>
        <v>-</v>
      </c>
      <c r="AH78" s="382" t="str">
        <f>IF(ISERR(FIND(AH$2,Niestac!$T84))=FALSE,"+","-")</f>
        <v>+</v>
      </c>
      <c r="AI78" s="382" t="str">
        <f>IF(ISERR(FIND(AI$2,Niestac!$T84))=FALSE,"+","-")</f>
        <v>+</v>
      </c>
      <c r="AJ78" s="382" t="str">
        <f>IF(ISERR(FIND(AJ$2,Niestac!$T84))=FALSE,"+","-")</f>
        <v>-</v>
      </c>
      <c r="AK78" s="382" t="str">
        <f>IF(ISERR(FIND(AK$2,Niestac!$T84))=FALSE,"+","-")</f>
        <v>-</v>
      </c>
      <c r="AL78" s="382" t="str">
        <f>IF(ISERR(FIND(AL$2,Niestac!$T84))=FALSE,"+","-")</f>
        <v>-</v>
      </c>
    </row>
    <row r="79" spans="1:38" s="147" customFormat="1" ht="50" x14ac:dyDescent="0.25">
      <c r="A79" s="248" t="str">
        <f>Niestac!C85</f>
        <v xml:space="preserve">Przedmiot obieralny 11:    Teoria informacji i metody kompresji danych /  Optymalizacja ciągła / Wybrane zagadnienia kryptograficzne </v>
      </c>
      <c r="B79" s="382" t="str">
        <f>IF(ISERR(FIND(B$2,Niestac!$R85))=FALSE,"+","-")</f>
        <v>-</v>
      </c>
      <c r="C79" s="382" t="str">
        <f>IF(ISERR(FIND(C$2,Niestac!$R85))=FALSE,"+","-")</f>
        <v>-</v>
      </c>
      <c r="D79" s="382" t="str">
        <f>IF(ISERR(FIND(D$2,Niestac!$R85))=FALSE,"+","-")</f>
        <v>-</v>
      </c>
      <c r="E79" s="382" t="str">
        <f>IF(ISERR(FIND(E$2,Niestac!$R85))=FALSE,"+","-")</f>
        <v>+</v>
      </c>
      <c r="F79" s="382" t="str">
        <f>IF(ISERR(FIND(F$2,Niestac!$R85))=FALSE,"+","-")</f>
        <v>+</v>
      </c>
      <c r="G79" s="382" t="str">
        <f>IF(ISERR(FIND(G$2,Niestac!$R85))=FALSE,"+","-")</f>
        <v>-</v>
      </c>
      <c r="H79" s="382" t="str">
        <f>IF(ISERR(FIND(H$2,Niestac!$R85))=FALSE,"+","-")</f>
        <v>+</v>
      </c>
      <c r="I79" s="382" t="str">
        <f>IF(ISERR(FIND(I$2,Niestac!$R85))=FALSE,"+","-")</f>
        <v>-</v>
      </c>
      <c r="J79" s="382" t="str">
        <f>IF(ISERR(FIND(J$2,Niestac!$R85))=FALSE,"+","-")</f>
        <v>-</v>
      </c>
      <c r="K79" s="382" t="str">
        <f>IF(ISERR(FIND(K$2,Niestac!$R85))=FALSE,"+","-")</f>
        <v>-</v>
      </c>
      <c r="L79" s="382" t="str">
        <f>IF(ISERR(FIND(L$2,Niestac!$R85))=FALSE,"+","-")</f>
        <v>-</v>
      </c>
      <c r="M79" s="248" t="str">
        <f>Niestac!C85</f>
        <v xml:space="preserve">Przedmiot obieralny 11:    Teoria informacji i metody kompresji danych /  Optymalizacja ciągła / Wybrane zagadnienia kryptograficzne </v>
      </c>
      <c r="N79" s="382" t="str">
        <f>IF(ISERR(FIND(N$2,Niestac!$S85))=FALSE,"+","-")</f>
        <v>+</v>
      </c>
      <c r="O79" s="382" t="str">
        <f>IF(ISERR(FIND(O$2,Niestac!$S85))=FALSE,"+","-")</f>
        <v>+</v>
      </c>
      <c r="P79" s="382" t="str">
        <f>IF(ISERR(FIND(P$2,Niestac!$S85))=FALSE,"+","-")</f>
        <v>-</v>
      </c>
      <c r="Q79" s="382" t="str">
        <f>IF(ISERR(FIND(Q$2,Niestac!$S85))=FALSE,"+","-")</f>
        <v>+</v>
      </c>
      <c r="R79" s="382" t="str">
        <f>IF(ISERR(FIND(R$2,Niestac!$S85))=FALSE,"+","-")</f>
        <v>-</v>
      </c>
      <c r="S79" s="382" t="str">
        <f>IF(ISERR(FIND(S$2,Niestac!$S85))=FALSE,"+","-")</f>
        <v>-</v>
      </c>
      <c r="T79" s="382" t="str">
        <f>IF(ISERR(FIND(T$2,Niestac!$S85))=FALSE,"+","-")</f>
        <v>-</v>
      </c>
      <c r="U79" s="382" t="str">
        <f>IF(ISERR(FIND(U$2,Niestac!$S85))=FALSE,"+","-")</f>
        <v>-</v>
      </c>
      <c r="V79" s="382" t="str">
        <f>IF(ISERR(FIND(V$2,Niestac!$S85))=FALSE,"+","-")</f>
        <v>-</v>
      </c>
      <c r="W79" s="382" t="str">
        <f>IF(ISERR(FIND(W$2,Niestac!$S85))=FALSE,"+","-")</f>
        <v>+</v>
      </c>
      <c r="X79" s="382" t="str">
        <f>IF(ISERR(FIND(X$2,Niestac!$S85))=FALSE,"+","-")</f>
        <v>+</v>
      </c>
      <c r="Y79" s="248" t="str">
        <f>Niestac!C85</f>
        <v xml:space="preserve">Przedmiot obieralny 11:    Teoria informacji i metody kompresji danych /  Optymalizacja ciągła / Wybrane zagadnienia kryptograficzne </v>
      </c>
      <c r="Z79" s="382" t="str">
        <f>IF(ISERR(FIND(Z$2,Niestac!$S85))=FALSE,"+","-")</f>
        <v>-</v>
      </c>
      <c r="AA79" s="382" t="str">
        <f>IF(ISERR(FIND(AA$2,Niestac!$S85))=FALSE,"+","-")</f>
        <v>-</v>
      </c>
      <c r="AB79" s="382" t="str">
        <f>IF(ISERR(FIND(AB$2,Niestac!$S85))=FALSE,"+","-")</f>
        <v>-</v>
      </c>
      <c r="AC79" s="382" t="str">
        <f>IF(ISERR(FIND(AC$2,Niestac!$S85))=FALSE,"+","-")</f>
        <v>-</v>
      </c>
      <c r="AD79" s="382" t="str">
        <f>IF(ISERR(FIND(AD$2,Niestac!$S85))=FALSE,"+","-")</f>
        <v>-</v>
      </c>
      <c r="AE79" s="382" t="str">
        <f>IF(ISERR(FIND(AE$2,Niestac!$S85))=FALSE,"+","-")</f>
        <v>-</v>
      </c>
      <c r="AF79" s="382" t="str">
        <f>IF(ISERR(FIND(AF$2,Niestac!$S85))=FALSE,"+","-")</f>
        <v>-</v>
      </c>
      <c r="AG79" s="382" t="str">
        <f>IF(ISERR(FIND(AG$2,Niestac!$S85))=FALSE,"+","-")</f>
        <v>+</v>
      </c>
      <c r="AH79" s="382" t="str">
        <f>IF(ISERR(FIND(AH$2,Niestac!$T85))=FALSE,"+","-")</f>
        <v>+</v>
      </c>
      <c r="AI79" s="382" t="str">
        <f>IF(ISERR(FIND(AI$2,Niestac!$T85))=FALSE,"+","-")</f>
        <v>+</v>
      </c>
      <c r="AJ79" s="382" t="str">
        <f>IF(ISERR(FIND(AJ$2,Niestac!$T85))=FALSE,"+","-")</f>
        <v>-</v>
      </c>
      <c r="AK79" s="382" t="str">
        <f>IF(ISERR(FIND(AK$2,Niestac!$T85))=FALSE,"+","-")</f>
        <v>-</v>
      </c>
      <c r="AL79" s="382" t="str">
        <f>IF(ISERR(FIND(AL$2,Niestac!$T85))=FALSE,"+","-")</f>
        <v>-</v>
      </c>
    </row>
    <row r="80" spans="1:38" s="147" customFormat="1" ht="37.5" x14ac:dyDescent="0.25">
      <c r="A80" s="248" t="str">
        <f>Niestac!C86</f>
        <v>Przedmiot obieralny 12:  Praktyka i teoria szeregowania zadań /  Programowanie wizualne</v>
      </c>
      <c r="B80" s="382" t="str">
        <f>IF(ISERR(FIND(B$2,Niestac!$R86))=FALSE,"+","-")</f>
        <v>-</v>
      </c>
      <c r="C80" s="382" t="str">
        <f>IF(ISERR(FIND(C$2,Niestac!$R86))=FALSE,"+","-")</f>
        <v>-</v>
      </c>
      <c r="D80" s="382" t="str">
        <f>IF(ISERR(FIND(D$2,Niestac!$R86))=FALSE,"+","-")</f>
        <v>-</v>
      </c>
      <c r="E80" s="382" t="str">
        <f>IF(ISERR(FIND(E$2,Niestac!$R86))=FALSE,"+","-")</f>
        <v>+</v>
      </c>
      <c r="F80" s="382" t="str">
        <f>IF(ISERR(FIND(F$2,Niestac!$R86))=FALSE,"+","-")</f>
        <v>+</v>
      </c>
      <c r="G80" s="382" t="str">
        <f>IF(ISERR(FIND(G$2,Niestac!$R86))=FALSE,"+","-")</f>
        <v>-</v>
      </c>
      <c r="H80" s="382" t="str">
        <f>IF(ISERR(FIND(H$2,Niestac!$R86))=FALSE,"+","-")</f>
        <v>+</v>
      </c>
      <c r="I80" s="382" t="str">
        <f>IF(ISERR(FIND(I$2,Niestac!$R86))=FALSE,"+","-")</f>
        <v>-</v>
      </c>
      <c r="J80" s="382" t="str">
        <f>IF(ISERR(FIND(J$2,Niestac!$R86))=FALSE,"+","-")</f>
        <v>-</v>
      </c>
      <c r="K80" s="382" t="str">
        <f>IF(ISERR(FIND(K$2,Niestac!$R86))=FALSE,"+","-")</f>
        <v>-</v>
      </c>
      <c r="L80" s="382" t="str">
        <f>IF(ISERR(FIND(L$2,Niestac!$R86))=FALSE,"+","-")</f>
        <v>-</v>
      </c>
      <c r="M80" s="248" t="str">
        <f>Niestac!C86</f>
        <v>Przedmiot obieralny 12:  Praktyka i teoria szeregowania zadań /  Programowanie wizualne</v>
      </c>
      <c r="N80" s="382" t="str">
        <f>IF(ISERR(FIND(N$2,Niestac!$S86))=FALSE,"+","-")</f>
        <v>+</v>
      </c>
      <c r="O80" s="382" t="str">
        <f>IF(ISERR(FIND(O$2,Niestac!$S86))=FALSE,"+","-")</f>
        <v>+</v>
      </c>
      <c r="P80" s="382" t="str">
        <f>IF(ISERR(FIND(P$2,Niestac!$S86))=FALSE,"+","-")</f>
        <v>-</v>
      </c>
      <c r="Q80" s="382" t="str">
        <f>IF(ISERR(FIND(Q$2,Niestac!$S86))=FALSE,"+","-")</f>
        <v>+</v>
      </c>
      <c r="R80" s="382" t="str">
        <f>IF(ISERR(FIND(R$2,Niestac!$S86))=FALSE,"+","-")</f>
        <v>-</v>
      </c>
      <c r="S80" s="382" t="str">
        <f>IF(ISERR(FIND(S$2,Niestac!$S86))=FALSE,"+","-")</f>
        <v>-</v>
      </c>
      <c r="T80" s="382" t="str">
        <f>IF(ISERR(FIND(T$2,Niestac!$S86))=FALSE,"+","-")</f>
        <v>-</v>
      </c>
      <c r="U80" s="382" t="str">
        <f>IF(ISERR(FIND(U$2,Niestac!$S86))=FALSE,"+","-")</f>
        <v>-</v>
      </c>
      <c r="V80" s="382" t="str">
        <f>IF(ISERR(FIND(V$2,Niestac!$S86))=FALSE,"+","-")</f>
        <v>-</v>
      </c>
      <c r="W80" s="382" t="str">
        <f>IF(ISERR(FIND(W$2,Niestac!$S86))=FALSE,"+","-")</f>
        <v>+</v>
      </c>
      <c r="X80" s="382" t="str">
        <f>IF(ISERR(FIND(X$2,Niestac!$S86))=FALSE,"+","-")</f>
        <v>+</v>
      </c>
      <c r="Y80" s="248" t="str">
        <f>Niestac!C86</f>
        <v>Przedmiot obieralny 12:  Praktyka i teoria szeregowania zadań /  Programowanie wizualne</v>
      </c>
      <c r="Z80" s="382" t="str">
        <f>IF(ISERR(FIND(Z$2,Niestac!$S86))=FALSE,"+","-")</f>
        <v>-</v>
      </c>
      <c r="AA80" s="382" t="str">
        <f>IF(ISERR(FIND(AA$2,Niestac!$S86))=FALSE,"+","-")</f>
        <v>-</v>
      </c>
      <c r="AB80" s="382" t="str">
        <f>IF(ISERR(FIND(AB$2,Niestac!$S86))=FALSE,"+","-")</f>
        <v>-</v>
      </c>
      <c r="AC80" s="382" t="str">
        <f>IF(ISERR(FIND(AC$2,Niestac!$S86))=FALSE,"+","-")</f>
        <v>-</v>
      </c>
      <c r="AD80" s="382" t="str">
        <f>IF(ISERR(FIND(AD$2,Niestac!$S86))=FALSE,"+","-")</f>
        <v>-</v>
      </c>
      <c r="AE80" s="382" t="str">
        <f>IF(ISERR(FIND(AE$2,Niestac!$S86))=FALSE,"+","-")</f>
        <v>-</v>
      </c>
      <c r="AF80" s="382" t="str">
        <f>IF(ISERR(FIND(AF$2,Niestac!$S86))=FALSE,"+","-")</f>
        <v>-</v>
      </c>
      <c r="AG80" s="382" t="str">
        <f>IF(ISERR(FIND(AG$2,Niestac!$S86))=FALSE,"+","-")</f>
        <v>+</v>
      </c>
      <c r="AH80" s="382" t="str">
        <f>IF(ISERR(FIND(AH$2,Niestac!$T86))=FALSE,"+","-")</f>
        <v>+</v>
      </c>
      <c r="AI80" s="382" t="str">
        <f>IF(ISERR(FIND(AI$2,Niestac!$T86))=FALSE,"+","-")</f>
        <v>+</v>
      </c>
      <c r="AJ80" s="382" t="str">
        <f>IF(ISERR(FIND(AJ$2,Niestac!$T86))=FALSE,"+","-")</f>
        <v>-</v>
      </c>
      <c r="AK80" s="382" t="str">
        <f>IF(ISERR(FIND(AK$2,Niestac!$T86))=FALSE,"+","-")</f>
        <v>-</v>
      </c>
      <c r="AL80" s="382" t="str">
        <f>IF(ISERR(FIND(AL$2,Niestac!$T86))=FALSE,"+","-")</f>
        <v>-</v>
      </c>
    </row>
    <row r="81" spans="1:38" s="147" customFormat="1" ht="22" customHeight="1" x14ac:dyDescent="0.25">
      <c r="A81" s="248" t="str">
        <f>Niestac!C87</f>
        <v xml:space="preserve">Systemy wbudowane / Embedded systems </v>
      </c>
      <c r="B81" s="382" t="str">
        <f>IF(ISERR(FIND(B$2,Niestac!$R87))=FALSE,"+","-")</f>
        <v>-</v>
      </c>
      <c r="C81" s="382" t="str">
        <f>IF(ISERR(FIND(C$2,Niestac!$R87))=FALSE,"+","-")</f>
        <v>-</v>
      </c>
      <c r="D81" s="382" t="str">
        <f>IF(ISERR(FIND(D$2,Niestac!$R87))=FALSE,"+","-")</f>
        <v>-</v>
      </c>
      <c r="E81" s="382" t="str">
        <f>IF(ISERR(FIND(E$2,Niestac!$R87))=FALSE,"+","-")</f>
        <v>+</v>
      </c>
      <c r="F81" s="382" t="str">
        <f>IF(ISERR(FIND(F$2,Niestac!$R87))=FALSE,"+","-")</f>
        <v>+</v>
      </c>
      <c r="G81" s="382" t="str">
        <f>IF(ISERR(FIND(G$2,Niestac!$R87))=FALSE,"+","-")</f>
        <v>+</v>
      </c>
      <c r="H81" s="382" t="str">
        <f>IF(ISERR(FIND(H$2,Niestac!$R87))=FALSE,"+","-")</f>
        <v>+</v>
      </c>
      <c r="I81" s="382" t="str">
        <f>IF(ISERR(FIND(I$2,Niestac!$R87))=FALSE,"+","-")</f>
        <v>-</v>
      </c>
      <c r="J81" s="382" t="str">
        <f>IF(ISERR(FIND(J$2,Niestac!$R87))=FALSE,"+","-")</f>
        <v>-</v>
      </c>
      <c r="K81" s="382" t="str">
        <f>IF(ISERR(FIND(K$2,Niestac!$R87))=FALSE,"+","-")</f>
        <v>-</v>
      </c>
      <c r="L81" s="382" t="str">
        <f>IF(ISERR(FIND(L$2,Niestac!$R87))=FALSE,"+","-")</f>
        <v>-</v>
      </c>
      <c r="M81" s="248" t="str">
        <f>Niestac!C87</f>
        <v xml:space="preserve">Systemy wbudowane / Embedded systems </v>
      </c>
      <c r="N81" s="382" t="str">
        <f>IF(ISERR(FIND(N$2,Niestac!$S87))=FALSE,"+","-")</f>
        <v>-</v>
      </c>
      <c r="O81" s="382" t="str">
        <f>IF(ISERR(FIND(O$2,Niestac!$S87))=FALSE,"+","-")</f>
        <v>-</v>
      </c>
      <c r="P81" s="382" t="str">
        <f>IF(ISERR(FIND(P$2,Niestac!$S87))=FALSE,"+","-")</f>
        <v>+</v>
      </c>
      <c r="Q81" s="382" t="str">
        <f>IF(ISERR(FIND(Q$2,Niestac!$S87))=FALSE,"+","-")</f>
        <v>-</v>
      </c>
      <c r="R81" s="382" t="str">
        <f>IF(ISERR(FIND(R$2,Niestac!$S87))=FALSE,"+","-")</f>
        <v>-</v>
      </c>
      <c r="S81" s="382" t="str">
        <f>IF(ISERR(FIND(S$2,Niestac!$S87))=FALSE,"+","-")</f>
        <v>-</v>
      </c>
      <c r="T81" s="382" t="str">
        <f>IF(ISERR(FIND(T$2,Niestac!$S87))=FALSE,"+","-")</f>
        <v>-</v>
      </c>
      <c r="U81" s="382" t="str">
        <f>IF(ISERR(FIND(U$2,Niestac!$S87))=FALSE,"+","-")</f>
        <v>-</v>
      </c>
      <c r="V81" s="382" t="str">
        <f>IF(ISERR(FIND(V$2,Niestac!$S87))=FALSE,"+","-")</f>
        <v>-</v>
      </c>
      <c r="W81" s="382" t="str">
        <f>IF(ISERR(FIND(W$2,Niestac!$S87))=FALSE,"+","-")</f>
        <v>+</v>
      </c>
      <c r="X81" s="382" t="str">
        <f>IF(ISERR(FIND(X$2,Niestac!$S87))=FALSE,"+","-")</f>
        <v>-</v>
      </c>
      <c r="Y81" s="248" t="str">
        <f>Niestac!C87</f>
        <v xml:space="preserve">Systemy wbudowane / Embedded systems </v>
      </c>
      <c r="Z81" s="382" t="str">
        <f>IF(ISERR(FIND(Z$2,Niestac!$S87))=FALSE,"+","-")</f>
        <v>-</v>
      </c>
      <c r="AA81" s="382" t="str">
        <f>IF(ISERR(FIND(AA$2,Niestac!$S87))=FALSE,"+","-")</f>
        <v>+</v>
      </c>
      <c r="AB81" s="382" t="str">
        <f>IF(ISERR(FIND(AB$2,Niestac!$S87))=FALSE,"+","-")</f>
        <v>-</v>
      </c>
      <c r="AC81" s="382" t="str">
        <f>IF(ISERR(FIND(AC$2,Niestac!$S87))=FALSE,"+","-")</f>
        <v>-</v>
      </c>
      <c r="AD81" s="382" t="str">
        <f>IF(ISERR(FIND(AD$2,Niestac!$S87))=FALSE,"+","-")</f>
        <v>-</v>
      </c>
      <c r="AE81" s="382" t="str">
        <f>IF(ISERR(FIND(AE$2,Niestac!$S87))=FALSE,"+","-")</f>
        <v>-</v>
      </c>
      <c r="AF81" s="382" t="str">
        <f>IF(ISERR(FIND(AF$2,Niestac!$S87))=FALSE,"+","-")</f>
        <v>-</v>
      </c>
      <c r="AG81" s="382" t="str">
        <f>IF(ISERR(FIND(AG$2,Niestac!$S87))=FALSE,"+","-")</f>
        <v>-</v>
      </c>
      <c r="AH81" s="382" t="str">
        <f>IF(ISERR(FIND(AH$2,Niestac!$T87))=FALSE,"+","-")</f>
        <v>+</v>
      </c>
      <c r="AI81" s="382" t="str">
        <f>IF(ISERR(FIND(AI$2,Niestac!$T87))=FALSE,"+","-")</f>
        <v>+</v>
      </c>
      <c r="AJ81" s="382" t="str">
        <f>IF(ISERR(FIND(AJ$2,Niestac!$T87))=FALSE,"+","-")</f>
        <v>+</v>
      </c>
      <c r="AK81" s="382" t="str">
        <f>IF(ISERR(FIND(AK$2,Niestac!$T87))=FALSE,"+","-")</f>
        <v>-</v>
      </c>
      <c r="AL81" s="382" t="str">
        <f>IF(ISERR(FIND(AL$2,Niestac!$T87))=FALSE,"+","-")</f>
        <v>-</v>
      </c>
    </row>
    <row r="82" spans="1:38" s="147" customFormat="1" ht="19" customHeight="1" x14ac:dyDescent="0.25">
      <c r="A82" s="248" t="str">
        <f>Niestac!C88</f>
        <v>Bezpieczeństwo systemów informatycznych</v>
      </c>
      <c r="B82" s="382" t="str">
        <f>IF(ISERR(FIND(B$2,Niestac!$R88))=FALSE,"+","-")</f>
        <v>-</v>
      </c>
      <c r="C82" s="382" t="str">
        <f>IF(ISERR(FIND(C$2,Niestac!$R88))=FALSE,"+","-")</f>
        <v>-</v>
      </c>
      <c r="D82" s="382" t="str">
        <f>IF(ISERR(FIND(D$2,Niestac!$R88))=FALSE,"+","-")</f>
        <v>-</v>
      </c>
      <c r="E82" s="382" t="str">
        <f>IF(ISERR(FIND(E$2,Niestac!$R88))=FALSE,"+","-")</f>
        <v>+</v>
      </c>
      <c r="F82" s="382" t="str">
        <f>IF(ISERR(FIND(F$2,Niestac!$R88))=FALSE,"+","-")</f>
        <v>+</v>
      </c>
      <c r="G82" s="382" t="str">
        <f>IF(ISERR(FIND(G$2,Niestac!$R88))=FALSE,"+","-")</f>
        <v>+</v>
      </c>
      <c r="H82" s="382" t="str">
        <f>IF(ISERR(FIND(H$2,Niestac!$R88))=FALSE,"+","-")</f>
        <v>+</v>
      </c>
      <c r="I82" s="382" t="str">
        <f>IF(ISERR(FIND(I$2,Niestac!$R88))=FALSE,"+","-")</f>
        <v>+</v>
      </c>
      <c r="J82" s="382" t="str">
        <f>IF(ISERR(FIND(J$2,Niestac!$R88))=FALSE,"+","-")</f>
        <v>-</v>
      </c>
      <c r="K82" s="382" t="str">
        <f>IF(ISERR(FIND(K$2,Niestac!$R88))=FALSE,"+","-")</f>
        <v>-</v>
      </c>
      <c r="L82" s="382" t="str">
        <f>IF(ISERR(FIND(L$2,Niestac!$R88))=FALSE,"+","-")</f>
        <v>-</v>
      </c>
      <c r="M82" s="248" t="str">
        <f>Niestac!C88</f>
        <v>Bezpieczeństwo systemów informatycznych</v>
      </c>
      <c r="N82" s="382" t="str">
        <f>IF(ISERR(FIND(N$2,Niestac!$S88))=FALSE,"+","-")</f>
        <v>+</v>
      </c>
      <c r="O82" s="382" t="str">
        <f>IF(ISERR(FIND(O$2,Niestac!$S88))=FALSE,"+","-")</f>
        <v>-</v>
      </c>
      <c r="P82" s="382" t="str">
        <f>IF(ISERR(FIND(P$2,Niestac!$S88))=FALSE,"+","-")</f>
        <v>+</v>
      </c>
      <c r="Q82" s="382" t="str">
        <f>IF(ISERR(FIND(Q$2,Niestac!$S88))=FALSE,"+","-")</f>
        <v>+</v>
      </c>
      <c r="R82" s="382" t="str">
        <f>IF(ISERR(FIND(R$2,Niestac!$S88))=FALSE,"+","-")</f>
        <v>-</v>
      </c>
      <c r="S82" s="382" t="str">
        <f>IF(ISERR(FIND(S$2,Niestac!$S88))=FALSE,"+","-")</f>
        <v>+</v>
      </c>
      <c r="T82" s="382" t="str">
        <f>IF(ISERR(FIND(T$2,Niestac!$S88))=FALSE,"+","-")</f>
        <v>-</v>
      </c>
      <c r="U82" s="382" t="str">
        <f>IF(ISERR(FIND(U$2,Niestac!$S88))=FALSE,"+","-")</f>
        <v>-</v>
      </c>
      <c r="V82" s="382" t="str">
        <f>IF(ISERR(FIND(V$2,Niestac!$S88))=FALSE,"+","-")</f>
        <v>+</v>
      </c>
      <c r="W82" s="382" t="str">
        <f>IF(ISERR(FIND(W$2,Niestac!$S88))=FALSE,"+","-")</f>
        <v>-</v>
      </c>
      <c r="X82" s="382" t="str">
        <f>IF(ISERR(FIND(X$2,Niestac!$S88))=FALSE,"+","-")</f>
        <v>-</v>
      </c>
      <c r="Y82" s="248" t="str">
        <f>Niestac!C88</f>
        <v>Bezpieczeństwo systemów informatycznych</v>
      </c>
      <c r="Z82" s="382" t="str">
        <f>IF(ISERR(FIND(Z$2,Niestac!$S88))=FALSE,"+","-")</f>
        <v>+</v>
      </c>
      <c r="AA82" s="382" t="str">
        <f>IF(ISERR(FIND(AA$2,Niestac!$S88))=FALSE,"+","-")</f>
        <v>-</v>
      </c>
      <c r="AB82" s="382" t="str">
        <f>IF(ISERR(FIND(AB$2,Niestac!$S88))=FALSE,"+","-")</f>
        <v>-</v>
      </c>
      <c r="AC82" s="382" t="str">
        <f>IF(ISERR(FIND(AC$2,Niestac!$S88))=FALSE,"+","-")</f>
        <v>-</v>
      </c>
      <c r="AD82" s="382" t="str">
        <f>IF(ISERR(FIND(AD$2,Niestac!$S88))=FALSE,"+","-")</f>
        <v>-</v>
      </c>
      <c r="AE82" s="382" t="str">
        <f>IF(ISERR(FIND(AE$2,Niestac!$S88))=FALSE,"+","-")</f>
        <v>-</v>
      </c>
      <c r="AF82" s="382" t="str">
        <f>IF(ISERR(FIND(AF$2,Niestac!$S88))=FALSE,"+","-")</f>
        <v>+</v>
      </c>
      <c r="AG82" s="382" t="str">
        <f>IF(ISERR(FIND(AG$2,Niestac!$S88))=FALSE,"+","-")</f>
        <v>-</v>
      </c>
      <c r="AH82" s="382" t="str">
        <f>IF(ISERR(FIND(AH$2,Niestac!$T88))=FALSE,"+","-")</f>
        <v>+</v>
      </c>
      <c r="AI82" s="382" t="str">
        <f>IF(ISERR(FIND(AI$2,Niestac!$T88))=FALSE,"+","-")</f>
        <v>+</v>
      </c>
      <c r="AJ82" s="382" t="str">
        <f>IF(ISERR(FIND(AJ$2,Niestac!$T88))=FALSE,"+","-")</f>
        <v>-</v>
      </c>
      <c r="AK82" s="382" t="str">
        <f>IF(ISERR(FIND(AK$2,Niestac!$T88))=FALSE,"+","-")</f>
        <v>+</v>
      </c>
      <c r="AL82" s="382" t="str">
        <f>IF(ISERR(FIND(AL$2,Niestac!$T88))=FALSE,"+","-")</f>
        <v>+</v>
      </c>
    </row>
    <row r="83" spans="1:38" s="147" customFormat="1" ht="25" x14ac:dyDescent="0.25">
      <c r="A83" s="248" t="str">
        <f>Niestac!C89</f>
        <v xml:space="preserve">Przedmiot obieralny 13: Systemy Przemysłu 4.0 / Systemy informacji geograficznej </v>
      </c>
      <c r="B83" s="382" t="str">
        <f>IF(ISERR(FIND(B$2,Niestac!$R89))=FALSE,"+","-")</f>
        <v>-</v>
      </c>
      <c r="C83" s="382" t="str">
        <f>IF(ISERR(FIND(C$2,Niestac!$R89))=FALSE,"+","-")</f>
        <v>-</v>
      </c>
      <c r="D83" s="382" t="str">
        <f>IF(ISERR(FIND(D$2,Niestac!$R89))=FALSE,"+","-")</f>
        <v>-</v>
      </c>
      <c r="E83" s="382" t="str">
        <f>IF(ISERR(FIND(E$2,Niestac!$R89))=FALSE,"+","-")</f>
        <v>+</v>
      </c>
      <c r="F83" s="382" t="str">
        <f>IF(ISERR(FIND(F$2,Niestac!$R89))=FALSE,"+","-")</f>
        <v>-</v>
      </c>
      <c r="G83" s="382" t="str">
        <f>IF(ISERR(FIND(G$2,Niestac!$R89))=FALSE,"+","-")</f>
        <v>+</v>
      </c>
      <c r="H83" s="382" t="str">
        <f>IF(ISERR(FIND(H$2,Niestac!$R89))=FALSE,"+","-")</f>
        <v>+</v>
      </c>
      <c r="I83" s="382" t="str">
        <f>IF(ISERR(FIND(I$2,Niestac!$R89))=FALSE,"+","-")</f>
        <v>-</v>
      </c>
      <c r="J83" s="382" t="str">
        <f>IF(ISERR(FIND(J$2,Niestac!$R89))=FALSE,"+","-")</f>
        <v>+</v>
      </c>
      <c r="K83" s="382" t="str">
        <f>IF(ISERR(FIND(K$2,Niestac!$R89))=FALSE,"+","-")</f>
        <v>+</v>
      </c>
      <c r="L83" s="382" t="str">
        <f>IF(ISERR(FIND(L$2,Niestac!$R89))=FALSE,"+","-")</f>
        <v>-</v>
      </c>
      <c r="M83" s="248" t="str">
        <f>Niestac!C89</f>
        <v xml:space="preserve">Przedmiot obieralny 13: Systemy Przemysłu 4.0 / Systemy informacji geograficznej </v>
      </c>
      <c r="N83" s="382" t="str">
        <f>IF(ISERR(FIND(N$2,Niestac!$S89))=FALSE,"+","-")</f>
        <v>+</v>
      </c>
      <c r="O83" s="382" t="str">
        <f>IF(ISERR(FIND(O$2,Niestac!$S89))=FALSE,"+","-")</f>
        <v>+</v>
      </c>
      <c r="P83" s="382" t="str">
        <f>IF(ISERR(FIND(P$2,Niestac!$S89))=FALSE,"+","-")</f>
        <v>-</v>
      </c>
      <c r="Q83" s="382" t="str">
        <f>IF(ISERR(FIND(Q$2,Niestac!$S89))=FALSE,"+","-")</f>
        <v>-</v>
      </c>
      <c r="R83" s="382" t="str">
        <f>IF(ISERR(FIND(R$2,Niestac!$S89))=FALSE,"+","-")</f>
        <v>+</v>
      </c>
      <c r="S83" s="382" t="str">
        <f>IF(ISERR(FIND(S$2,Niestac!$S89))=FALSE,"+","-")</f>
        <v>-</v>
      </c>
      <c r="T83" s="382" t="str">
        <f>IF(ISERR(FIND(T$2,Niestac!$S89))=FALSE,"+","-")</f>
        <v>-</v>
      </c>
      <c r="U83" s="382" t="str">
        <f>IF(ISERR(FIND(U$2,Niestac!$S89))=FALSE,"+","-")</f>
        <v>-</v>
      </c>
      <c r="V83" s="382" t="str">
        <f>IF(ISERR(FIND(V$2,Niestac!$S89))=FALSE,"+","-")</f>
        <v>-</v>
      </c>
      <c r="W83" s="382" t="str">
        <f>IF(ISERR(FIND(W$2,Niestac!$S89))=FALSE,"+","-")</f>
        <v>+</v>
      </c>
      <c r="X83" s="382" t="str">
        <f>IF(ISERR(FIND(X$2,Niestac!$S89))=FALSE,"+","-")</f>
        <v>-</v>
      </c>
      <c r="Y83" s="248" t="str">
        <f>Niestac!C89</f>
        <v xml:space="preserve">Przedmiot obieralny 13: Systemy Przemysłu 4.0 / Systemy informacji geograficznej </v>
      </c>
      <c r="Z83" s="382" t="str">
        <f>IF(ISERR(FIND(Z$2,Niestac!$S89))=FALSE,"+","-")</f>
        <v>-</v>
      </c>
      <c r="AA83" s="382" t="str">
        <f>IF(ISERR(FIND(AA$2,Niestac!$S89))=FALSE,"+","-")</f>
        <v>-</v>
      </c>
      <c r="AB83" s="382" t="str">
        <f>IF(ISERR(FIND(AB$2,Niestac!$S89))=FALSE,"+","-")</f>
        <v>-</v>
      </c>
      <c r="AC83" s="382" t="str">
        <f>IF(ISERR(FIND(AC$2,Niestac!$S89))=FALSE,"+","-")</f>
        <v>-</v>
      </c>
      <c r="AD83" s="382" t="str">
        <f>IF(ISERR(FIND(AD$2,Niestac!$S89))=FALSE,"+","-")</f>
        <v>-</v>
      </c>
      <c r="AE83" s="382" t="str">
        <f>IF(ISERR(FIND(AE$2,Niestac!$S89))=FALSE,"+","-")</f>
        <v>-</v>
      </c>
      <c r="AF83" s="382" t="str">
        <f>IF(ISERR(FIND(AF$2,Niestac!$S89))=FALSE,"+","-")</f>
        <v>-</v>
      </c>
      <c r="AG83" s="382" t="str">
        <f>IF(ISERR(FIND(AG$2,Niestac!$S89))=FALSE,"+","-")</f>
        <v>-</v>
      </c>
      <c r="AH83" s="382" t="str">
        <f>IF(ISERR(FIND(AH$2,Niestac!$T89))=FALSE,"+","-")</f>
        <v>+</v>
      </c>
      <c r="AI83" s="382" t="str">
        <f>IF(ISERR(FIND(AI$2,Niestac!$T89))=FALSE,"+","-")</f>
        <v>+</v>
      </c>
      <c r="AJ83" s="382" t="str">
        <f>IF(ISERR(FIND(AJ$2,Niestac!$T89))=FALSE,"+","-")</f>
        <v>-</v>
      </c>
      <c r="AK83" s="382" t="str">
        <f>IF(ISERR(FIND(AK$2,Niestac!$T89))=FALSE,"+","-")</f>
        <v>-</v>
      </c>
      <c r="AL83" s="382" t="str">
        <f>IF(ISERR(FIND(AL$2,Niestac!$T89))=FALSE,"+","-")</f>
        <v>-</v>
      </c>
    </row>
    <row r="84" spans="1:38" s="147" customFormat="1" ht="12.75" hidden="1" customHeight="1" x14ac:dyDescent="0.25">
      <c r="A84" s="248">
        <f>Niestac!C90</f>
        <v>0</v>
      </c>
      <c r="B84" s="382" t="str">
        <f>IF(ISERR(FIND(B$2,Niestac!$R90))=FALSE,"+","-")</f>
        <v>-</v>
      </c>
      <c r="C84" s="382" t="str">
        <f>IF(ISERR(FIND(C$2,Niestac!$R90))=FALSE,"+","-")</f>
        <v>-</v>
      </c>
      <c r="D84" s="382" t="str">
        <f>IF(ISERR(FIND(D$2,Niestac!$R90))=FALSE,"+","-")</f>
        <v>-</v>
      </c>
      <c r="E84" s="382" t="str">
        <f>IF(ISERR(FIND(E$2,Niestac!$R90))=FALSE,"+","-")</f>
        <v>-</v>
      </c>
      <c r="F84" s="382" t="str">
        <f>IF(ISERR(FIND(F$2,Niestac!$R90))=FALSE,"+","-")</f>
        <v>-</v>
      </c>
      <c r="G84" s="382" t="str">
        <f>IF(ISERR(FIND(G$2,Niestac!$R90))=FALSE,"+","-")</f>
        <v>-</v>
      </c>
      <c r="H84" s="382" t="str">
        <f>IF(ISERR(FIND(H$2,Niestac!$R90))=FALSE,"+","-")</f>
        <v>-</v>
      </c>
      <c r="I84" s="382" t="str">
        <f>IF(ISERR(FIND(I$2,Niestac!$R90))=FALSE,"+","-")</f>
        <v>-</v>
      </c>
      <c r="J84" s="382" t="str">
        <f>IF(ISERR(FIND(J$2,Niestac!$R90))=FALSE,"+","-")</f>
        <v>-</v>
      </c>
      <c r="K84" s="382" t="str">
        <f>IF(ISERR(FIND(K$2,Niestac!$R90))=FALSE,"+","-")</f>
        <v>-</v>
      </c>
      <c r="L84" s="382" t="str">
        <f>IF(ISERR(FIND(L$2,Niestac!$R90))=FALSE,"+","-")</f>
        <v>-</v>
      </c>
      <c r="M84" s="248">
        <f>Niestac!C90</f>
        <v>0</v>
      </c>
      <c r="N84" s="382" t="str">
        <f>IF(ISERR(FIND(N$2,Niestac!$S90))=FALSE,"+","-")</f>
        <v>-</v>
      </c>
      <c r="O84" s="382" t="str">
        <f>IF(ISERR(FIND(O$2,Niestac!$S90))=FALSE,"+","-")</f>
        <v>-</v>
      </c>
      <c r="P84" s="382" t="str">
        <f>IF(ISERR(FIND(P$2,Niestac!$S90))=FALSE,"+","-")</f>
        <v>-</v>
      </c>
      <c r="Q84" s="382" t="str">
        <f>IF(ISERR(FIND(Q$2,Niestac!$S90))=FALSE,"+","-")</f>
        <v>-</v>
      </c>
      <c r="R84" s="382" t="str">
        <f>IF(ISERR(FIND(R$2,Niestac!$S90))=FALSE,"+","-")</f>
        <v>-</v>
      </c>
      <c r="S84" s="382" t="str">
        <f>IF(ISERR(FIND(S$2,Niestac!$S90))=FALSE,"+","-")</f>
        <v>-</v>
      </c>
      <c r="T84" s="382" t="str">
        <f>IF(ISERR(FIND(T$2,Niestac!$S90))=FALSE,"+","-")</f>
        <v>-</v>
      </c>
      <c r="U84" s="382" t="str">
        <f>IF(ISERR(FIND(U$2,Niestac!$S90))=FALSE,"+","-")</f>
        <v>-</v>
      </c>
      <c r="V84" s="382" t="str">
        <f>IF(ISERR(FIND(V$2,Niestac!$S90))=FALSE,"+","-")</f>
        <v>-</v>
      </c>
      <c r="W84" s="382" t="str">
        <f>IF(ISERR(FIND(W$2,Niestac!$S90))=FALSE,"+","-")</f>
        <v>-</v>
      </c>
      <c r="X84" s="382" t="str">
        <f>IF(ISERR(FIND(X$2,Niestac!$S90))=FALSE,"+","-")</f>
        <v>-</v>
      </c>
      <c r="Y84" s="248">
        <f>Niestac!C90</f>
        <v>0</v>
      </c>
      <c r="Z84" s="382" t="str">
        <f>IF(ISERR(FIND(Z$2,Niestac!$S90))=FALSE,"+","-")</f>
        <v>-</v>
      </c>
      <c r="AA84" s="382" t="str">
        <f>IF(ISERR(FIND(AA$2,Niestac!$S90))=FALSE,"+","-")</f>
        <v>-</v>
      </c>
      <c r="AB84" s="382" t="str">
        <f>IF(ISERR(FIND(AB$2,Niestac!$S90))=FALSE,"+","-")</f>
        <v>-</v>
      </c>
      <c r="AC84" s="382" t="str">
        <f>IF(ISERR(FIND(AC$2,Niestac!$S90))=FALSE,"+","-")</f>
        <v>-</v>
      </c>
      <c r="AD84" s="382" t="str">
        <f>IF(ISERR(FIND(AD$2,Niestac!$S90))=FALSE,"+","-")</f>
        <v>-</v>
      </c>
      <c r="AE84" s="382" t="str">
        <f>IF(ISERR(FIND(AE$2,Niestac!$S90))=FALSE,"+","-")</f>
        <v>-</v>
      </c>
      <c r="AF84" s="382" t="str">
        <f>IF(ISERR(FIND(AF$2,Niestac!$S90))=FALSE,"+","-")</f>
        <v>-</v>
      </c>
      <c r="AG84" s="382" t="str">
        <f>IF(ISERR(FIND(AG$2,Niestac!$S90))=FALSE,"+","-")</f>
        <v>-</v>
      </c>
      <c r="AH84" s="382" t="str">
        <f>IF(ISERR(FIND(AH$2,Niestac!$T90))=FALSE,"+","-")</f>
        <v>-</v>
      </c>
      <c r="AI84" s="382" t="str">
        <f>IF(ISERR(FIND(AI$2,Niestac!$T90))=FALSE,"+","-")</f>
        <v>-</v>
      </c>
      <c r="AJ84" s="382" t="str">
        <f>IF(ISERR(FIND(AJ$2,Niestac!$T90))=FALSE,"+","-")</f>
        <v>-</v>
      </c>
      <c r="AK84" s="382" t="str">
        <f>IF(ISERR(FIND(AK$2,Niestac!$T90))=FALSE,"+","-")</f>
        <v>-</v>
      </c>
      <c r="AL84" s="382" t="str">
        <f>IF(ISERR(FIND(AL$2,Niestac!$T90))=FALSE,"+","-")</f>
        <v>-</v>
      </c>
    </row>
    <row r="85" spans="1:38" s="147" customFormat="1" ht="12.75" hidden="1" customHeight="1" x14ac:dyDescent="0.25">
      <c r="A85" s="248">
        <f>Niestac!C91</f>
        <v>0</v>
      </c>
      <c r="B85" s="382" t="str">
        <f>IF(ISERR(FIND(B$2,Niestac!$R91))=FALSE,"+","-")</f>
        <v>-</v>
      </c>
      <c r="C85" s="382" t="str">
        <f>IF(ISERR(FIND(C$2,Niestac!$R91))=FALSE,"+","-")</f>
        <v>-</v>
      </c>
      <c r="D85" s="382" t="str">
        <f>IF(ISERR(FIND(D$2,Niestac!$R91))=FALSE,"+","-")</f>
        <v>-</v>
      </c>
      <c r="E85" s="382" t="str">
        <f>IF(ISERR(FIND(E$2,Niestac!$R91))=FALSE,"+","-")</f>
        <v>-</v>
      </c>
      <c r="F85" s="382" t="str">
        <f>IF(ISERR(FIND(F$2,Niestac!$R91))=FALSE,"+","-")</f>
        <v>-</v>
      </c>
      <c r="G85" s="382" t="str">
        <f>IF(ISERR(FIND(G$2,Niestac!$R91))=FALSE,"+","-")</f>
        <v>-</v>
      </c>
      <c r="H85" s="382" t="str">
        <f>IF(ISERR(FIND(H$2,Niestac!$R91))=FALSE,"+","-")</f>
        <v>-</v>
      </c>
      <c r="I85" s="382" t="str">
        <f>IF(ISERR(FIND(I$2,Niestac!$R91))=FALSE,"+","-")</f>
        <v>-</v>
      </c>
      <c r="J85" s="382" t="str">
        <f>IF(ISERR(FIND(J$2,Niestac!$R91))=FALSE,"+","-")</f>
        <v>-</v>
      </c>
      <c r="K85" s="382" t="str">
        <f>IF(ISERR(FIND(K$2,Niestac!$R91))=FALSE,"+","-")</f>
        <v>-</v>
      </c>
      <c r="L85" s="382" t="str">
        <f>IF(ISERR(FIND(L$2,Niestac!$R91))=FALSE,"+","-")</f>
        <v>-</v>
      </c>
      <c r="M85" s="248">
        <f>Niestac!C91</f>
        <v>0</v>
      </c>
      <c r="N85" s="382" t="str">
        <f>IF(ISERR(FIND(N$2,Niestac!$S91))=FALSE,"+","-")</f>
        <v>-</v>
      </c>
      <c r="O85" s="382" t="str">
        <f>IF(ISERR(FIND(O$2,Niestac!$S91))=FALSE,"+","-")</f>
        <v>-</v>
      </c>
      <c r="P85" s="382" t="str">
        <f>IF(ISERR(FIND(P$2,Niestac!$S91))=FALSE,"+","-")</f>
        <v>-</v>
      </c>
      <c r="Q85" s="382" t="str">
        <f>IF(ISERR(FIND(Q$2,Niestac!$S91))=FALSE,"+","-")</f>
        <v>-</v>
      </c>
      <c r="R85" s="382" t="str">
        <f>IF(ISERR(FIND(R$2,Niestac!$S91))=FALSE,"+","-")</f>
        <v>-</v>
      </c>
      <c r="S85" s="382" t="str">
        <f>IF(ISERR(FIND(S$2,Niestac!$S91))=FALSE,"+","-")</f>
        <v>-</v>
      </c>
      <c r="T85" s="382" t="str">
        <f>IF(ISERR(FIND(T$2,Niestac!$S91))=FALSE,"+","-")</f>
        <v>-</v>
      </c>
      <c r="U85" s="382" t="str">
        <f>IF(ISERR(FIND(U$2,Niestac!$S91))=FALSE,"+","-")</f>
        <v>-</v>
      </c>
      <c r="V85" s="382" t="str">
        <f>IF(ISERR(FIND(V$2,Niestac!$S91))=FALSE,"+","-")</f>
        <v>-</v>
      </c>
      <c r="W85" s="382" t="str">
        <f>IF(ISERR(FIND(W$2,Niestac!$S91))=FALSE,"+","-")</f>
        <v>-</v>
      </c>
      <c r="X85" s="382" t="str">
        <f>IF(ISERR(FIND(X$2,Niestac!$S91))=FALSE,"+","-")</f>
        <v>-</v>
      </c>
      <c r="Y85" s="248">
        <f>Niestac!C91</f>
        <v>0</v>
      </c>
      <c r="Z85" s="382" t="str">
        <f>IF(ISERR(FIND(Z$2,Niestac!$S91))=FALSE,"+","-")</f>
        <v>-</v>
      </c>
      <c r="AA85" s="382" t="str">
        <f>IF(ISERR(FIND(AA$2,Niestac!$S91))=FALSE,"+","-")</f>
        <v>-</v>
      </c>
      <c r="AB85" s="382" t="str">
        <f>IF(ISERR(FIND(AB$2,Niestac!$S91))=FALSE,"+","-")</f>
        <v>-</v>
      </c>
      <c r="AC85" s="382" t="str">
        <f>IF(ISERR(FIND(AC$2,Niestac!$S91))=FALSE,"+","-")</f>
        <v>-</v>
      </c>
      <c r="AD85" s="382" t="str">
        <f>IF(ISERR(FIND(AD$2,Niestac!$S91))=FALSE,"+","-")</f>
        <v>-</v>
      </c>
      <c r="AE85" s="382" t="str">
        <f>IF(ISERR(FIND(AE$2,Niestac!$S91))=FALSE,"+","-")</f>
        <v>-</v>
      </c>
      <c r="AF85" s="382" t="str">
        <f>IF(ISERR(FIND(AF$2,Niestac!$S91))=FALSE,"+","-")</f>
        <v>-</v>
      </c>
      <c r="AG85" s="382" t="str">
        <f>IF(ISERR(FIND(AG$2,Niestac!$S91))=FALSE,"+","-")</f>
        <v>-</v>
      </c>
      <c r="AH85" s="382" t="str">
        <f>IF(ISERR(FIND(AH$2,Niestac!$T91))=FALSE,"+","-")</f>
        <v>-</v>
      </c>
      <c r="AI85" s="382" t="str">
        <f>IF(ISERR(FIND(AI$2,Niestac!$T91))=FALSE,"+","-")</f>
        <v>-</v>
      </c>
      <c r="AJ85" s="382" t="str">
        <f>IF(ISERR(FIND(AJ$2,Niestac!$T91))=FALSE,"+","-")</f>
        <v>-</v>
      </c>
      <c r="AK85" s="382" t="str">
        <f>IF(ISERR(FIND(AK$2,Niestac!$T91))=FALSE,"+","-")</f>
        <v>-</v>
      </c>
      <c r="AL85" s="382" t="str">
        <f>IF(ISERR(FIND(AL$2,Niestac!$T91))=FALSE,"+","-")</f>
        <v>-</v>
      </c>
    </row>
    <row r="86" spans="1:38" s="147" customFormat="1" x14ac:dyDescent="0.25">
      <c r="A86" s="282" t="str">
        <f>Niestac!C92</f>
        <v>Semestr 8:</v>
      </c>
      <c r="B86" s="382" t="str">
        <f>IF(ISERR(FIND(B$2,Niestac!$R92))=FALSE,"+","-")</f>
        <v>-</v>
      </c>
      <c r="C86" s="382" t="str">
        <f>IF(ISERR(FIND(C$2,Niestac!$R92))=FALSE,"+","-")</f>
        <v>-</v>
      </c>
      <c r="D86" s="382" t="str">
        <f>IF(ISERR(FIND(D$2,Niestac!$R92))=FALSE,"+","-")</f>
        <v>-</v>
      </c>
      <c r="E86" s="382" t="str">
        <f>IF(ISERR(FIND(E$2,Niestac!$R92))=FALSE,"+","-")</f>
        <v>-</v>
      </c>
      <c r="F86" s="382" t="str">
        <f>IF(ISERR(FIND(F$2,Niestac!$R92))=FALSE,"+","-")</f>
        <v>-</v>
      </c>
      <c r="G86" s="382" t="str">
        <f>IF(ISERR(FIND(G$2,Niestac!$R92))=FALSE,"+","-")</f>
        <v>-</v>
      </c>
      <c r="H86" s="382" t="str">
        <f>IF(ISERR(FIND(H$2,Niestac!$R92))=FALSE,"+","-")</f>
        <v>-</v>
      </c>
      <c r="I86" s="382" t="str">
        <f>IF(ISERR(FIND(I$2,Niestac!$R92))=FALSE,"+","-")</f>
        <v>-</v>
      </c>
      <c r="J86" s="382" t="str">
        <f>IF(ISERR(FIND(J$2,Niestac!$R92))=FALSE,"+","-")</f>
        <v>-</v>
      </c>
      <c r="K86" s="382" t="str">
        <f>IF(ISERR(FIND(K$2,Niestac!$R92))=FALSE,"+","-")</f>
        <v>-</v>
      </c>
      <c r="L86" s="382" t="str">
        <f>IF(ISERR(FIND(L$2,Niestac!$R92))=FALSE,"+","-")</f>
        <v>-</v>
      </c>
      <c r="M86" s="282" t="str">
        <f>Niestac!C92</f>
        <v>Semestr 8:</v>
      </c>
      <c r="N86" s="382" t="str">
        <f>IF(ISERR(FIND(N$2,Niestac!$S92))=FALSE,"+","-")</f>
        <v>-</v>
      </c>
      <c r="O86" s="382" t="str">
        <f>IF(ISERR(FIND(O$2,Niestac!$S92))=FALSE,"+","-")</f>
        <v>-</v>
      </c>
      <c r="P86" s="382" t="str">
        <f>IF(ISERR(FIND(P$2,Niestac!$S92))=FALSE,"+","-")</f>
        <v>-</v>
      </c>
      <c r="Q86" s="382" t="str">
        <f>IF(ISERR(FIND(Q$2,Niestac!$S92))=FALSE,"+","-")</f>
        <v>-</v>
      </c>
      <c r="R86" s="382" t="str">
        <f>IF(ISERR(FIND(R$2,Niestac!$S92))=FALSE,"+","-")</f>
        <v>-</v>
      </c>
      <c r="S86" s="382" t="str">
        <f>IF(ISERR(FIND(S$2,Niestac!$S92))=FALSE,"+","-")</f>
        <v>-</v>
      </c>
      <c r="T86" s="382" t="str">
        <f>IF(ISERR(FIND(T$2,Niestac!$S92))=FALSE,"+","-")</f>
        <v>-</v>
      </c>
      <c r="U86" s="382" t="str">
        <f>IF(ISERR(FIND(U$2,Niestac!$S92))=FALSE,"+","-")</f>
        <v>-</v>
      </c>
      <c r="V86" s="382" t="str">
        <f>IF(ISERR(FIND(V$2,Niestac!$S92))=FALSE,"+","-")</f>
        <v>-</v>
      </c>
      <c r="W86" s="382" t="str">
        <f>IF(ISERR(FIND(W$2,Niestac!$S92))=FALSE,"+","-")</f>
        <v>-</v>
      </c>
      <c r="X86" s="382" t="str">
        <f>IF(ISERR(FIND(X$2,Niestac!$S92))=FALSE,"+","-")</f>
        <v>-</v>
      </c>
      <c r="Y86" s="282" t="str">
        <f>Niestac!C92</f>
        <v>Semestr 8:</v>
      </c>
      <c r="Z86" s="382" t="str">
        <f>IF(ISERR(FIND(Z$2,Niestac!$S92))=FALSE,"+","-")</f>
        <v>-</v>
      </c>
      <c r="AA86" s="382" t="str">
        <f>IF(ISERR(FIND(AA$2,Niestac!$S92))=FALSE,"+","-")</f>
        <v>-</v>
      </c>
      <c r="AB86" s="382" t="str">
        <f>IF(ISERR(FIND(AB$2,Niestac!$S92))=FALSE,"+","-")</f>
        <v>-</v>
      </c>
      <c r="AC86" s="382" t="str">
        <f>IF(ISERR(FIND(AC$2,Niestac!$S92))=FALSE,"+","-")</f>
        <v>-</v>
      </c>
      <c r="AD86" s="382" t="str">
        <f>IF(ISERR(FIND(AD$2,Niestac!$S92))=FALSE,"+","-")</f>
        <v>-</v>
      </c>
      <c r="AE86" s="382" t="str">
        <f>IF(ISERR(FIND(AE$2,Niestac!$S92))=FALSE,"+","-")</f>
        <v>-</v>
      </c>
      <c r="AF86" s="382" t="str">
        <f>IF(ISERR(FIND(AF$2,Niestac!$S92))=FALSE,"+","-")</f>
        <v>-</v>
      </c>
      <c r="AG86" s="382" t="str">
        <f>IF(ISERR(FIND(AG$2,Niestac!$S92))=FALSE,"+","-")</f>
        <v>-</v>
      </c>
      <c r="AH86" s="382" t="str">
        <f>IF(ISERR(FIND(AH$2,Niestac!$T92))=FALSE,"+","-")</f>
        <v>-</v>
      </c>
      <c r="AI86" s="382" t="str">
        <f>IF(ISERR(FIND(AI$2,Niestac!$T92))=FALSE,"+","-")</f>
        <v>-</v>
      </c>
      <c r="AJ86" s="382" t="str">
        <f>IF(ISERR(FIND(AJ$2,Niestac!$T92))=FALSE,"+","-")</f>
        <v>-</v>
      </c>
      <c r="AK86" s="382" t="str">
        <f>IF(ISERR(FIND(AK$2,Niestac!$T92))=FALSE,"+","-")</f>
        <v>-</v>
      </c>
      <c r="AL86" s="382" t="str">
        <f>IF(ISERR(FIND(AL$2,Niestac!$T92))=FALSE,"+","-")</f>
        <v>-</v>
      </c>
    </row>
    <row r="87" spans="1:38" s="147" customFormat="1" x14ac:dyDescent="0.25">
      <c r="A87" s="248" t="str">
        <f>Niestac!C93</f>
        <v>Moduł kształcenia</v>
      </c>
      <c r="B87" s="382" t="str">
        <f>IF(ISERR(FIND(B$2,Niestac!$R93))=FALSE,"+","-")</f>
        <v>-</v>
      </c>
      <c r="C87" s="382" t="str">
        <f>IF(ISERR(FIND(C$2,Niestac!$R93))=FALSE,"+","-")</f>
        <v>-</v>
      </c>
      <c r="D87" s="382" t="str">
        <f>IF(ISERR(FIND(D$2,Niestac!$R93))=FALSE,"+","-")</f>
        <v>-</v>
      </c>
      <c r="E87" s="382" t="str">
        <f>IF(ISERR(FIND(E$2,Niestac!$R93))=FALSE,"+","-")</f>
        <v>-</v>
      </c>
      <c r="F87" s="382" t="str">
        <f>IF(ISERR(FIND(F$2,Niestac!$R93))=FALSE,"+","-")</f>
        <v>-</v>
      </c>
      <c r="G87" s="382" t="str">
        <f>IF(ISERR(FIND(G$2,Niestac!$R93))=FALSE,"+","-")</f>
        <v>-</v>
      </c>
      <c r="H87" s="382" t="str">
        <f>IF(ISERR(FIND(H$2,Niestac!$R93))=FALSE,"+","-")</f>
        <v>-</v>
      </c>
      <c r="I87" s="382" t="str">
        <f>IF(ISERR(FIND(I$2,Niestac!$R93))=FALSE,"+","-")</f>
        <v>-</v>
      </c>
      <c r="J87" s="382" t="str">
        <f>IF(ISERR(FIND(J$2,Niestac!$R93))=FALSE,"+","-")</f>
        <v>-</v>
      </c>
      <c r="K87" s="382" t="str">
        <f>IF(ISERR(FIND(K$2,Niestac!$R93))=FALSE,"+","-")</f>
        <v>-</v>
      </c>
      <c r="L87" s="382" t="str">
        <f>IF(ISERR(FIND(L$2,Niestac!$R93))=FALSE,"+","-")</f>
        <v>-</v>
      </c>
      <c r="M87" s="248" t="str">
        <f>Niestac!C93</f>
        <v>Moduł kształcenia</v>
      </c>
      <c r="N87" s="382" t="str">
        <f>IF(ISERR(FIND(N$2,Niestac!$S93))=FALSE,"+","-")</f>
        <v>-</v>
      </c>
      <c r="O87" s="382" t="str">
        <f>IF(ISERR(FIND(O$2,Niestac!$S93))=FALSE,"+","-")</f>
        <v>-</v>
      </c>
      <c r="P87" s="382" t="str">
        <f>IF(ISERR(FIND(P$2,Niestac!$S93))=FALSE,"+","-")</f>
        <v>-</v>
      </c>
      <c r="Q87" s="382" t="str">
        <f>IF(ISERR(FIND(Q$2,Niestac!$S93))=FALSE,"+","-")</f>
        <v>-</v>
      </c>
      <c r="R87" s="382" t="str">
        <f>IF(ISERR(FIND(R$2,Niestac!$S93))=FALSE,"+","-")</f>
        <v>-</v>
      </c>
      <c r="S87" s="382" t="str">
        <f>IF(ISERR(FIND(S$2,Niestac!$S93))=FALSE,"+","-")</f>
        <v>-</v>
      </c>
      <c r="T87" s="382" t="str">
        <f>IF(ISERR(FIND(T$2,Niestac!$S93))=FALSE,"+","-")</f>
        <v>-</v>
      </c>
      <c r="U87" s="382" t="str">
        <f>IF(ISERR(FIND(U$2,Niestac!$S93))=FALSE,"+","-")</f>
        <v>-</v>
      </c>
      <c r="V87" s="382" t="str">
        <f>IF(ISERR(FIND(V$2,Niestac!$S93))=FALSE,"+","-")</f>
        <v>-</v>
      </c>
      <c r="W87" s="382" t="str">
        <f>IF(ISERR(FIND(W$2,Niestac!$S93))=FALSE,"+","-")</f>
        <v>-</v>
      </c>
      <c r="X87" s="382" t="str">
        <f>IF(ISERR(FIND(X$2,Niestac!$S93))=FALSE,"+","-")</f>
        <v>-</v>
      </c>
      <c r="Y87" s="248" t="str">
        <f>Niestac!C93</f>
        <v>Moduł kształcenia</v>
      </c>
      <c r="Z87" s="382" t="str">
        <f>IF(ISERR(FIND(Z$2,Niestac!$S93))=FALSE,"+","-")</f>
        <v>-</v>
      </c>
      <c r="AA87" s="382" t="str">
        <f>IF(ISERR(FIND(AA$2,Niestac!$S93))=FALSE,"+","-")</f>
        <v>-</v>
      </c>
      <c r="AB87" s="382" t="str">
        <f>IF(ISERR(FIND(AB$2,Niestac!$S93))=FALSE,"+","-")</f>
        <v>-</v>
      </c>
      <c r="AC87" s="382" t="str">
        <f>IF(ISERR(FIND(AC$2,Niestac!$S93))=FALSE,"+","-")</f>
        <v>-</v>
      </c>
      <c r="AD87" s="382" t="str">
        <f>IF(ISERR(FIND(AD$2,Niestac!$S93))=FALSE,"+","-")</f>
        <v>-</v>
      </c>
      <c r="AE87" s="382" t="str">
        <f>IF(ISERR(FIND(AE$2,Niestac!$S93))=FALSE,"+","-")</f>
        <v>-</v>
      </c>
      <c r="AF87" s="382" t="str">
        <f>IF(ISERR(FIND(AF$2,Niestac!$S93))=FALSE,"+","-")</f>
        <v>-</v>
      </c>
      <c r="AG87" s="382" t="str">
        <f>IF(ISERR(FIND(AG$2,Niestac!$S93))=FALSE,"+","-")</f>
        <v>-</v>
      </c>
      <c r="AH87" s="382" t="str">
        <f>IF(ISERR(FIND(AH$2,Niestac!$T93))=FALSE,"+","-")</f>
        <v>-</v>
      </c>
      <c r="AI87" s="382" t="str">
        <f>IF(ISERR(FIND(AI$2,Niestac!$T93))=FALSE,"+","-")</f>
        <v>-</v>
      </c>
      <c r="AJ87" s="382" t="str">
        <f>IF(ISERR(FIND(AJ$2,Niestac!$T93))=FALSE,"+","-")</f>
        <v>-</v>
      </c>
      <c r="AK87" s="382" t="str">
        <f>IF(ISERR(FIND(AK$2,Niestac!$T93))=FALSE,"+","-")</f>
        <v>-</v>
      </c>
      <c r="AL87" s="382" t="str">
        <f>IF(ISERR(FIND(AL$2,Niestac!$T93))=FALSE,"+","-")</f>
        <v>-</v>
      </c>
    </row>
    <row r="88" spans="1:38" s="147" customFormat="1" x14ac:dyDescent="0.25">
      <c r="A88" s="248" t="str">
        <f>Niestac!C94</f>
        <v xml:space="preserve">Przygotowanie pracy dyplomowej </v>
      </c>
      <c r="B88" s="382" t="str">
        <f>IF(ISERR(FIND(B$2,Niestac!$R94))=FALSE,"+","-")</f>
        <v>-</v>
      </c>
      <c r="C88" s="382" t="str">
        <f>IF(ISERR(FIND(C$2,Niestac!$R94))=FALSE,"+","-")</f>
        <v>-</v>
      </c>
      <c r="D88" s="382" t="str">
        <f>IF(ISERR(FIND(D$2,Niestac!$R94))=FALSE,"+","-")</f>
        <v>-</v>
      </c>
      <c r="E88" s="382" t="str">
        <f>IF(ISERR(FIND(E$2,Niestac!$R94))=FALSE,"+","-")</f>
        <v>+</v>
      </c>
      <c r="F88" s="382" t="str">
        <f>IF(ISERR(FIND(F$2,Niestac!$R94))=FALSE,"+","-")</f>
        <v>+</v>
      </c>
      <c r="G88" s="382" t="str">
        <f>IF(ISERR(FIND(G$2,Niestac!$R94))=FALSE,"+","-")</f>
        <v>+</v>
      </c>
      <c r="H88" s="382" t="str">
        <f>IF(ISERR(FIND(H$2,Niestac!$R94))=FALSE,"+","-")</f>
        <v>+</v>
      </c>
      <c r="I88" s="382" t="str">
        <f>IF(ISERR(FIND(I$2,Niestac!$R94))=FALSE,"+","-")</f>
        <v>+</v>
      </c>
      <c r="J88" s="382" t="str">
        <f>IF(ISERR(FIND(J$2,Niestac!$R94))=FALSE,"+","-")</f>
        <v>-</v>
      </c>
      <c r="K88" s="382" t="str">
        <f>IF(ISERR(FIND(K$2,Niestac!$R94))=FALSE,"+","-")</f>
        <v>-</v>
      </c>
      <c r="L88" s="382" t="str">
        <f>IF(ISERR(FIND(L$2,Niestac!$R94))=FALSE,"+","-")</f>
        <v>+</v>
      </c>
      <c r="M88" s="248" t="str">
        <f>Niestac!C94</f>
        <v xml:space="preserve">Przygotowanie pracy dyplomowej </v>
      </c>
      <c r="N88" s="382" t="str">
        <f>IF(ISERR(FIND(N$2,Niestac!$S94))=FALSE,"+","-")</f>
        <v>+</v>
      </c>
      <c r="O88" s="382" t="str">
        <f>IF(ISERR(FIND(O$2,Niestac!$S94))=FALSE,"+","-")</f>
        <v>+</v>
      </c>
      <c r="P88" s="382" t="str">
        <f>IF(ISERR(FIND(P$2,Niestac!$S94))=FALSE,"+","-")</f>
        <v>+</v>
      </c>
      <c r="Q88" s="382" t="str">
        <f>IF(ISERR(FIND(Q$2,Niestac!$S94))=FALSE,"+","-")</f>
        <v>+</v>
      </c>
      <c r="R88" s="382" t="str">
        <f>IF(ISERR(FIND(R$2,Niestac!$S94))=FALSE,"+","-")</f>
        <v>+</v>
      </c>
      <c r="S88" s="382" t="str">
        <f>IF(ISERR(FIND(S$2,Niestac!$S94))=FALSE,"+","-")</f>
        <v>-</v>
      </c>
      <c r="T88" s="382" t="str">
        <f>IF(ISERR(FIND(T$2,Niestac!$S94))=FALSE,"+","-")</f>
        <v>-</v>
      </c>
      <c r="U88" s="382" t="str">
        <f>IF(ISERR(FIND(U$2,Niestac!$S94))=FALSE,"+","-")</f>
        <v>-</v>
      </c>
      <c r="V88" s="382" t="str">
        <f>IF(ISERR(FIND(V$2,Niestac!$S94))=FALSE,"+","-")</f>
        <v>+</v>
      </c>
      <c r="W88" s="382" t="str">
        <f>IF(ISERR(FIND(W$2,Niestac!$S94))=FALSE,"+","-")</f>
        <v>-</v>
      </c>
      <c r="X88" s="382" t="str">
        <f>IF(ISERR(FIND(X$2,Niestac!$S94))=FALSE,"+","-")</f>
        <v>-</v>
      </c>
      <c r="Y88" s="248" t="str">
        <f>Niestac!C94</f>
        <v xml:space="preserve">Przygotowanie pracy dyplomowej </v>
      </c>
      <c r="Z88" s="382" t="str">
        <f>IF(ISERR(FIND(Z$2,Niestac!$S94))=FALSE,"+","-")</f>
        <v>-</v>
      </c>
      <c r="AA88" s="382" t="str">
        <f>IF(ISERR(FIND(AA$2,Niestac!$S94))=FALSE,"+","-")</f>
        <v>-</v>
      </c>
      <c r="AB88" s="382" t="str">
        <f>IF(ISERR(FIND(AB$2,Niestac!$S94))=FALSE,"+","-")</f>
        <v>-</v>
      </c>
      <c r="AC88" s="382" t="str">
        <f>IF(ISERR(FIND(AC$2,Niestac!$S94))=FALSE,"+","-")</f>
        <v>-</v>
      </c>
      <c r="AD88" s="382" t="str">
        <f>IF(ISERR(FIND(AD$2,Niestac!$S94))=FALSE,"+","-")</f>
        <v>+</v>
      </c>
      <c r="AE88" s="382" t="str">
        <f>IF(ISERR(FIND(AE$2,Niestac!$S94))=FALSE,"+","-")</f>
        <v>-</v>
      </c>
      <c r="AF88" s="382" t="str">
        <f>IF(ISERR(FIND(AF$2,Niestac!$S94))=FALSE,"+","-")</f>
        <v>+</v>
      </c>
      <c r="AG88" s="382" t="str">
        <f>IF(ISERR(FIND(AG$2,Niestac!$S94))=FALSE,"+","-")</f>
        <v>-</v>
      </c>
      <c r="AH88" s="382" t="str">
        <f>IF(ISERR(FIND(AH$2,Niestac!$T94))=FALSE,"+","-")</f>
        <v>+</v>
      </c>
      <c r="AI88" s="382" t="str">
        <f>IF(ISERR(FIND(AI$2,Niestac!$T94))=FALSE,"+","-")</f>
        <v>+</v>
      </c>
      <c r="AJ88" s="382" t="str">
        <f>IF(ISERR(FIND(AJ$2,Niestac!$T94))=FALSE,"+","-")</f>
        <v>+</v>
      </c>
      <c r="AK88" s="382" t="str">
        <f>IF(ISERR(FIND(AK$2,Niestac!$T94))=FALSE,"+","-")</f>
        <v>-</v>
      </c>
      <c r="AL88" s="382" t="str">
        <f>IF(ISERR(FIND(AL$2,Niestac!$T94))=FALSE,"+","-")</f>
        <v>+</v>
      </c>
    </row>
    <row r="89" spans="1:38" s="147" customFormat="1" ht="41.5" customHeight="1" x14ac:dyDescent="0.25">
      <c r="A89" s="248" t="str">
        <f>Niestac!C95</f>
        <v>Przetwarzanie masywnych danych - BigData</v>
      </c>
      <c r="B89" s="382" t="str">
        <f>IF(ISERR(FIND(B$2,Niestac!$R95))=FALSE,"+","-")</f>
        <v>-</v>
      </c>
      <c r="C89" s="382" t="str">
        <f>IF(ISERR(FIND(C$2,Niestac!$R95))=FALSE,"+","-")</f>
        <v>-</v>
      </c>
      <c r="D89" s="382" t="str">
        <f>IF(ISERR(FIND(D$2,Niestac!$R95))=FALSE,"+","-")</f>
        <v>-</v>
      </c>
      <c r="E89" s="382" t="str">
        <f>IF(ISERR(FIND(E$2,Niestac!$R95))=FALSE,"+","-")</f>
        <v>+</v>
      </c>
      <c r="F89" s="382" t="str">
        <f>IF(ISERR(FIND(F$2,Niestac!$R95))=FALSE,"+","-")</f>
        <v>+</v>
      </c>
      <c r="G89" s="382" t="str">
        <f>IF(ISERR(FIND(G$2,Niestac!$R95))=FALSE,"+","-")</f>
        <v>-</v>
      </c>
      <c r="H89" s="382" t="str">
        <f>IF(ISERR(FIND(H$2,Niestac!$R95))=FALSE,"+","-")</f>
        <v>+</v>
      </c>
      <c r="I89" s="382" t="str">
        <f>IF(ISERR(FIND(I$2,Niestac!$R95))=FALSE,"+","-")</f>
        <v>-</v>
      </c>
      <c r="J89" s="382" t="str">
        <f>IF(ISERR(FIND(J$2,Niestac!$R95))=FALSE,"+","-")</f>
        <v>-</v>
      </c>
      <c r="K89" s="382" t="str">
        <f>IF(ISERR(FIND(K$2,Niestac!$R95))=FALSE,"+","-")</f>
        <v>-</v>
      </c>
      <c r="L89" s="382" t="str">
        <f>IF(ISERR(FIND(L$2,Niestac!$R95))=FALSE,"+","-")</f>
        <v>-</v>
      </c>
      <c r="M89" s="248" t="str">
        <f>Niestac!C95</f>
        <v>Przetwarzanie masywnych danych - BigData</v>
      </c>
      <c r="N89" s="382" t="str">
        <f>IF(ISERR(FIND(N$2,Niestac!$S95))=FALSE,"+","-")</f>
        <v>+</v>
      </c>
      <c r="O89" s="382" t="str">
        <f>IF(ISERR(FIND(O$2,Niestac!$S95))=FALSE,"+","-")</f>
        <v>+</v>
      </c>
      <c r="P89" s="382" t="str">
        <f>IF(ISERR(FIND(P$2,Niestac!$S95))=FALSE,"+","-")</f>
        <v>-</v>
      </c>
      <c r="Q89" s="382" t="str">
        <f>IF(ISERR(FIND(Q$2,Niestac!$S95))=FALSE,"+","-")</f>
        <v>+</v>
      </c>
      <c r="R89" s="382" t="str">
        <f>IF(ISERR(FIND(R$2,Niestac!$S95))=FALSE,"+","-")</f>
        <v>-</v>
      </c>
      <c r="S89" s="382" t="str">
        <f>IF(ISERR(FIND(S$2,Niestac!$S95))=FALSE,"+","-")</f>
        <v>-</v>
      </c>
      <c r="T89" s="382" t="str">
        <f>IF(ISERR(FIND(T$2,Niestac!$S95))=FALSE,"+","-")</f>
        <v>-</v>
      </c>
      <c r="U89" s="382" t="str">
        <f>IF(ISERR(FIND(U$2,Niestac!$S95))=FALSE,"+","-")</f>
        <v>-</v>
      </c>
      <c r="V89" s="382" t="str">
        <f>IF(ISERR(FIND(V$2,Niestac!$S95))=FALSE,"+","-")</f>
        <v>-</v>
      </c>
      <c r="W89" s="382" t="str">
        <f>IF(ISERR(FIND(W$2,Niestac!$S95))=FALSE,"+","-")</f>
        <v>+</v>
      </c>
      <c r="X89" s="382" t="str">
        <f>IF(ISERR(FIND(X$2,Niestac!$S95))=FALSE,"+","-")</f>
        <v>+</v>
      </c>
      <c r="Y89" s="248" t="str">
        <f>Niestac!C95</f>
        <v>Przetwarzanie masywnych danych - BigData</v>
      </c>
      <c r="Z89" s="382" t="str">
        <f>IF(ISERR(FIND(Z$2,Niestac!$S95))=FALSE,"+","-")</f>
        <v>-</v>
      </c>
      <c r="AA89" s="382" t="str">
        <f>IF(ISERR(FIND(AA$2,Niestac!$S95))=FALSE,"+","-")</f>
        <v>-</v>
      </c>
      <c r="AB89" s="382" t="str">
        <f>IF(ISERR(FIND(AB$2,Niestac!$S95))=FALSE,"+","-")</f>
        <v>-</v>
      </c>
      <c r="AC89" s="382" t="str">
        <f>IF(ISERR(FIND(AC$2,Niestac!$S95))=FALSE,"+","-")</f>
        <v>-</v>
      </c>
      <c r="AD89" s="382" t="str">
        <f>IF(ISERR(FIND(AD$2,Niestac!$S95))=FALSE,"+","-")</f>
        <v>-</v>
      </c>
      <c r="AE89" s="382" t="str">
        <f>IF(ISERR(FIND(AE$2,Niestac!$S95))=FALSE,"+","-")</f>
        <v>-</v>
      </c>
      <c r="AF89" s="382" t="str">
        <f>IF(ISERR(FIND(AF$2,Niestac!$S95))=FALSE,"+","-")</f>
        <v>-</v>
      </c>
      <c r="AG89" s="382" t="str">
        <f>IF(ISERR(FIND(AG$2,Niestac!$S95))=FALSE,"+","-")</f>
        <v>+</v>
      </c>
      <c r="AH89" s="382" t="str">
        <f>IF(ISERR(FIND(AH$2,Niestac!$T95))=FALSE,"+","-")</f>
        <v>+</v>
      </c>
      <c r="AI89" s="382" t="str">
        <f>IF(ISERR(FIND(AI$2,Niestac!$T95))=FALSE,"+","-")</f>
        <v>+</v>
      </c>
      <c r="AJ89" s="382" t="str">
        <f>IF(ISERR(FIND(AJ$2,Niestac!$T95))=FALSE,"+","-")</f>
        <v>-</v>
      </c>
      <c r="AK89" s="382" t="str">
        <f>IF(ISERR(FIND(AK$2,Niestac!$T95))=FALSE,"+","-")</f>
        <v>-</v>
      </c>
      <c r="AL89" s="382" t="str">
        <f>IF(ISERR(FIND(AL$2,Niestac!$T95))=FALSE,"+","-")</f>
        <v>-</v>
      </c>
    </row>
    <row r="90" spans="1:38" s="147" customFormat="1" x14ac:dyDescent="0.25">
      <c r="A90" s="248" t="str">
        <f>Niestac!C96</f>
        <v>Seminarium dyplomowe</v>
      </c>
      <c r="B90" s="382" t="str">
        <f>IF(ISERR(FIND(B$2,Niestac!$R96))=FALSE,"+","-")</f>
        <v>-</v>
      </c>
      <c r="C90" s="382" t="str">
        <f>IF(ISERR(FIND(C$2,Niestac!$R96))=FALSE,"+","-")</f>
        <v>-</v>
      </c>
      <c r="D90" s="382" t="str">
        <f>IF(ISERR(FIND(D$2,Niestac!$R96))=FALSE,"+","-")</f>
        <v>-</v>
      </c>
      <c r="E90" s="382" t="str">
        <f>IF(ISERR(FIND(E$2,Niestac!$R96))=FALSE,"+","-")</f>
        <v>+</v>
      </c>
      <c r="F90" s="382" t="str">
        <f>IF(ISERR(FIND(F$2,Niestac!$R96))=FALSE,"+","-")</f>
        <v>+</v>
      </c>
      <c r="G90" s="382" t="str">
        <f>IF(ISERR(FIND(G$2,Niestac!$R96))=FALSE,"+","-")</f>
        <v>+</v>
      </c>
      <c r="H90" s="382" t="str">
        <f>IF(ISERR(FIND(H$2,Niestac!$R96))=FALSE,"+","-")</f>
        <v>+</v>
      </c>
      <c r="I90" s="382" t="str">
        <f>IF(ISERR(FIND(I$2,Niestac!$R96))=FALSE,"+","-")</f>
        <v>+</v>
      </c>
      <c r="J90" s="382" t="str">
        <f>IF(ISERR(FIND(J$2,Niestac!$R96))=FALSE,"+","-")</f>
        <v>-</v>
      </c>
      <c r="K90" s="382" t="str">
        <f>IF(ISERR(FIND(K$2,Niestac!$R96))=FALSE,"+","-")</f>
        <v>-</v>
      </c>
      <c r="L90" s="382" t="str">
        <f>IF(ISERR(FIND(L$2,Niestac!$R96))=FALSE,"+","-")</f>
        <v>-</v>
      </c>
      <c r="M90" s="248" t="str">
        <f>Niestac!C96</f>
        <v>Seminarium dyplomowe</v>
      </c>
      <c r="N90" s="382" t="str">
        <f>IF(ISERR(FIND(N$2,Niestac!$S96))=FALSE,"+","-")</f>
        <v>+</v>
      </c>
      <c r="O90" s="382" t="str">
        <f>IF(ISERR(FIND(O$2,Niestac!$S96))=FALSE,"+","-")</f>
        <v>+</v>
      </c>
      <c r="P90" s="382" t="str">
        <f>IF(ISERR(FIND(P$2,Niestac!$S96))=FALSE,"+","-")</f>
        <v>-</v>
      </c>
      <c r="Q90" s="382" t="str">
        <f>IF(ISERR(FIND(Q$2,Niestac!$S96))=FALSE,"+","-")</f>
        <v>-</v>
      </c>
      <c r="R90" s="382" t="str">
        <f>IF(ISERR(FIND(R$2,Niestac!$S96))=FALSE,"+","-")</f>
        <v>-</v>
      </c>
      <c r="S90" s="382" t="str">
        <f>IF(ISERR(FIND(S$2,Niestac!$S96))=FALSE,"+","-")</f>
        <v>-</v>
      </c>
      <c r="T90" s="382" t="str">
        <f>IF(ISERR(FIND(T$2,Niestac!$S96))=FALSE,"+","-")</f>
        <v>-</v>
      </c>
      <c r="U90" s="382" t="str">
        <f>IF(ISERR(FIND(U$2,Niestac!$S96))=FALSE,"+","-")</f>
        <v>-</v>
      </c>
      <c r="V90" s="382" t="str">
        <f>IF(ISERR(FIND(V$2,Niestac!$S96))=FALSE,"+","-")</f>
        <v>-</v>
      </c>
      <c r="W90" s="382" t="str">
        <f>IF(ISERR(FIND(W$2,Niestac!$S96))=FALSE,"+","-")</f>
        <v>-</v>
      </c>
      <c r="X90" s="382" t="str">
        <f>IF(ISERR(FIND(X$2,Niestac!$S96))=FALSE,"+","-")</f>
        <v>-</v>
      </c>
      <c r="Y90" s="248" t="str">
        <f>Niestac!C96</f>
        <v>Seminarium dyplomowe</v>
      </c>
      <c r="Z90" s="382" t="str">
        <f>IF(ISERR(FIND(Z$2,Niestac!$S96))=FALSE,"+","-")</f>
        <v>-</v>
      </c>
      <c r="AA90" s="382" t="str">
        <f>IF(ISERR(FIND(AA$2,Niestac!$S96))=FALSE,"+","-")</f>
        <v>-</v>
      </c>
      <c r="AB90" s="382" t="str">
        <f>IF(ISERR(FIND(AB$2,Niestac!$S96))=FALSE,"+","-")</f>
        <v>-</v>
      </c>
      <c r="AC90" s="382" t="str">
        <f>IF(ISERR(FIND(AC$2,Niestac!$S96))=FALSE,"+","-")</f>
        <v>+</v>
      </c>
      <c r="AD90" s="382" t="str">
        <f>IF(ISERR(FIND(AD$2,Niestac!$S96))=FALSE,"+","-")</f>
        <v>+</v>
      </c>
      <c r="AE90" s="382" t="str">
        <f>IF(ISERR(FIND(AE$2,Niestac!$S96))=FALSE,"+","-")</f>
        <v>-</v>
      </c>
      <c r="AF90" s="382" t="str">
        <f>IF(ISERR(FIND(AF$2,Niestac!$S96))=FALSE,"+","-")</f>
        <v>+</v>
      </c>
      <c r="AG90" s="382" t="str">
        <f>IF(ISERR(FIND(AG$2,Niestac!$S96))=FALSE,"+","-")</f>
        <v>+</v>
      </c>
      <c r="AH90" s="382" t="str">
        <f>IF(ISERR(FIND(AH$2,Niestac!$T96))=FALSE,"+","-")</f>
        <v>+</v>
      </c>
      <c r="AI90" s="382" t="str">
        <f>IF(ISERR(FIND(AI$2,Niestac!$T96))=FALSE,"+","-")</f>
        <v>+</v>
      </c>
      <c r="AJ90" s="382" t="str">
        <f>IF(ISERR(FIND(AJ$2,Niestac!$T96))=FALSE,"+","-")</f>
        <v>-</v>
      </c>
      <c r="AK90" s="382" t="str">
        <f>IF(ISERR(FIND(AK$2,Niestac!$T96))=FALSE,"+","-")</f>
        <v>+</v>
      </c>
      <c r="AL90" s="382" t="str">
        <f>IF(ISERR(FIND(AL$2,Niestac!$T96))=FALSE,"+","-")</f>
        <v>+</v>
      </c>
    </row>
    <row r="91" spans="1:38" s="147" customFormat="1" ht="15.75" hidden="1" customHeight="1" x14ac:dyDescent="0.25">
      <c r="A91" s="248" t="e">
        <f>Niestac!#REF!</f>
        <v>#REF!</v>
      </c>
      <c r="B91" s="382" t="str">
        <f>IF(ISERR(FIND(B$2,Niestac!#REF!))=FALSE,"+","-")</f>
        <v>-</v>
      </c>
      <c r="C91" s="382" t="str">
        <f>IF(ISERR(FIND(C$2,Niestac!#REF!))=FALSE,"+","-")</f>
        <v>-</v>
      </c>
      <c r="D91" s="382" t="str">
        <f>IF(ISERR(FIND(D$2,Niestac!#REF!))=FALSE,"+","-")</f>
        <v>-</v>
      </c>
      <c r="E91" s="382" t="str">
        <f>IF(ISERR(FIND(E$2,Niestac!#REF!))=FALSE,"+","-")</f>
        <v>-</v>
      </c>
      <c r="F91" s="382" t="str">
        <f>IF(ISERR(FIND(F$2,Niestac!#REF!))=FALSE,"+","-")</f>
        <v>-</v>
      </c>
      <c r="G91" s="382" t="str">
        <f>IF(ISERR(FIND(G$2,Niestac!#REF!))=FALSE,"+","-")</f>
        <v>-</v>
      </c>
      <c r="H91" s="382" t="str">
        <f>IF(ISERR(FIND(H$2,Niestac!#REF!))=FALSE,"+","-")</f>
        <v>-</v>
      </c>
      <c r="I91" s="382" t="str">
        <f>IF(ISERR(FIND(I$2,Niestac!#REF!))=FALSE,"+","-")</f>
        <v>-</v>
      </c>
      <c r="J91" s="382" t="str">
        <f>IF(ISERR(FIND(J$2,Niestac!#REF!))=FALSE,"+","-")</f>
        <v>-</v>
      </c>
      <c r="K91" s="382" t="str">
        <f>IF(ISERR(FIND(K$2,Niestac!#REF!))=FALSE,"+","-")</f>
        <v>-</v>
      </c>
      <c r="L91" s="382" t="str">
        <f>IF(ISERR(FIND(L$2,Niestac!#REF!))=FALSE,"+","-")</f>
        <v>-</v>
      </c>
      <c r="M91" s="248" t="e">
        <f>Niestac!#REF!</f>
        <v>#REF!</v>
      </c>
      <c r="N91" s="382" t="str">
        <f>IF(ISERR(FIND(N$2,Niestac!#REF!))=FALSE,"+","-")</f>
        <v>-</v>
      </c>
      <c r="O91" s="382" t="str">
        <f>IF(ISERR(FIND(O$2,Niestac!#REF!))=FALSE,"+","-")</f>
        <v>-</v>
      </c>
      <c r="P91" s="382" t="str">
        <f>IF(ISERR(FIND(P$2,Niestac!#REF!))=FALSE,"+","-")</f>
        <v>-</v>
      </c>
      <c r="Q91" s="382" t="str">
        <f>IF(ISERR(FIND(Q$2,Niestac!#REF!))=FALSE,"+","-")</f>
        <v>-</v>
      </c>
      <c r="R91" s="382" t="str">
        <f>IF(ISERR(FIND(R$2,Niestac!#REF!))=FALSE,"+","-")</f>
        <v>-</v>
      </c>
      <c r="S91" s="382" t="str">
        <f>IF(ISERR(FIND(S$2,Niestac!#REF!))=FALSE,"+","-")</f>
        <v>-</v>
      </c>
      <c r="T91" s="382" t="str">
        <f>IF(ISERR(FIND(T$2,Niestac!#REF!))=FALSE,"+","-")</f>
        <v>-</v>
      </c>
      <c r="U91" s="382" t="str">
        <f>IF(ISERR(FIND(U$2,Niestac!#REF!))=FALSE,"+","-")</f>
        <v>-</v>
      </c>
      <c r="V91" s="382" t="str">
        <f>IF(ISERR(FIND(V$2,Niestac!#REF!))=FALSE,"+","-")</f>
        <v>-</v>
      </c>
      <c r="W91" s="382" t="str">
        <f>IF(ISERR(FIND(W$2,Niestac!#REF!))=FALSE,"+","-")</f>
        <v>-</v>
      </c>
      <c r="X91" s="382" t="str">
        <f>IF(ISERR(FIND(X$2,Niestac!#REF!))=FALSE,"+","-")</f>
        <v>-</v>
      </c>
      <c r="Y91" s="248" t="e">
        <f>Niestac!#REF!</f>
        <v>#REF!</v>
      </c>
      <c r="Z91" s="382" t="str">
        <f>IF(ISERR(FIND(Z$2,Niestac!#REF!))=FALSE,"+","-")</f>
        <v>-</v>
      </c>
      <c r="AA91" s="382" t="str">
        <f>IF(ISERR(FIND(AA$2,Niestac!#REF!))=FALSE,"+","-")</f>
        <v>-</v>
      </c>
      <c r="AB91" s="382" t="str">
        <f>IF(ISERR(FIND(AB$2,Niestac!#REF!))=FALSE,"+","-")</f>
        <v>-</v>
      </c>
      <c r="AC91" s="382" t="str">
        <f>IF(ISERR(FIND(AC$2,Niestac!#REF!))=FALSE,"+","-")</f>
        <v>-</v>
      </c>
      <c r="AD91" s="382" t="str">
        <f>IF(ISERR(FIND(AD$2,Niestac!#REF!))=FALSE,"+","-")</f>
        <v>-</v>
      </c>
      <c r="AE91" s="382" t="str">
        <f>IF(ISERR(FIND(AE$2,Niestac!#REF!))=FALSE,"+","-")</f>
        <v>-</v>
      </c>
      <c r="AF91" s="382" t="str">
        <f>IF(ISERR(FIND(AF$2,Niestac!#REF!))=FALSE,"+","-")</f>
        <v>-</v>
      </c>
      <c r="AG91" s="382" t="str">
        <f>IF(ISERR(FIND(AG$2,Niestac!#REF!))=FALSE,"+","-")</f>
        <v>-</v>
      </c>
      <c r="AH91" s="382" t="str">
        <f>IF(ISERR(FIND(AH$2,Niestac!#REF!))=FALSE,"+","-")</f>
        <v>-</v>
      </c>
      <c r="AI91" s="382" t="str">
        <f>IF(ISERR(FIND(AI$2,Niestac!#REF!))=FALSE,"+","-")</f>
        <v>-</v>
      </c>
      <c r="AJ91" s="382" t="str">
        <f>IF(ISERR(FIND(AJ$2,Niestac!#REF!))=FALSE,"+","-")</f>
        <v>-</v>
      </c>
      <c r="AK91" s="382" t="str">
        <f>IF(ISERR(FIND(AK$2,Niestac!#REF!))=FALSE,"+","-")</f>
        <v>-</v>
      </c>
      <c r="AL91" s="382" t="str">
        <f>IF(ISERR(FIND(AL$2,Niestac!#REF!))=FALSE,"+","-")</f>
        <v>-</v>
      </c>
    </row>
    <row r="92" spans="1:38" s="147" customFormat="1" ht="56" customHeight="1" x14ac:dyDescent="0.25">
      <c r="A92" s="248" t="str">
        <f>Niestac!C98</f>
        <v xml:space="preserve">Przedmiot obieralny 14 - (nauki społeczne): Przedsiębiorczość w IT  / Koncepcja i narzędzia zarządzania nowoczesnym przedsiębiorstwem  </v>
      </c>
      <c r="B92" s="382" t="str">
        <f>IF(ISERR(FIND(B$2,Niestac!$R98))=FALSE,"+","-")</f>
        <v>-</v>
      </c>
      <c r="C92" s="382" t="str">
        <f>IF(ISERR(FIND(C$2,Niestac!$R98))=FALSE,"+","-")</f>
        <v>-</v>
      </c>
      <c r="D92" s="382" t="str">
        <f>IF(ISERR(FIND(D$2,Niestac!$R98))=FALSE,"+","-")</f>
        <v>-</v>
      </c>
      <c r="E92" s="382" t="str">
        <f>IF(ISERR(FIND(E$2,Niestac!$R98))=FALSE,"+","-")</f>
        <v>-</v>
      </c>
      <c r="F92" s="382" t="str">
        <f>IF(ISERR(FIND(F$2,Niestac!$R98))=FALSE,"+","-")</f>
        <v>-</v>
      </c>
      <c r="G92" s="382" t="str">
        <f>IF(ISERR(FIND(G$2,Niestac!$R98))=FALSE,"+","-")</f>
        <v>-</v>
      </c>
      <c r="H92" s="382" t="str">
        <f>IF(ISERR(FIND(H$2,Niestac!$R98))=FALSE,"+","-")</f>
        <v>-</v>
      </c>
      <c r="I92" s="382" t="str">
        <f>IF(ISERR(FIND(I$2,Niestac!$R98))=FALSE,"+","-")</f>
        <v>-</v>
      </c>
      <c r="J92" s="382" t="str">
        <f>IF(ISERR(FIND(J$2,Niestac!$R98))=FALSE,"+","-")</f>
        <v>+</v>
      </c>
      <c r="K92" s="382" t="str">
        <f>IF(ISERR(FIND(K$2,Niestac!$R98))=FALSE,"+","-")</f>
        <v>+</v>
      </c>
      <c r="L92" s="382" t="str">
        <f>IF(ISERR(FIND(L$2,Niestac!$R98))=FALSE,"+","-")</f>
        <v>+</v>
      </c>
      <c r="M92" s="248" t="str">
        <f>Niestac!C98</f>
        <v xml:space="preserve">Przedmiot obieralny 14 - (nauki społeczne): Przedsiębiorczość w IT  / Koncepcja i narzędzia zarządzania nowoczesnym przedsiębiorstwem  </v>
      </c>
      <c r="N92" s="382" t="str">
        <f>IF(ISERR(FIND(N$2,Niestac!$S98))=FALSE,"+","-")</f>
        <v>-</v>
      </c>
      <c r="O92" s="382" t="str">
        <f>IF(ISERR(FIND(O$2,Niestac!$S98))=FALSE,"+","-")</f>
        <v>-</v>
      </c>
      <c r="P92" s="382" t="str">
        <f>IF(ISERR(FIND(P$2,Niestac!$S98))=FALSE,"+","-")</f>
        <v>-</v>
      </c>
      <c r="Q92" s="382" t="str">
        <f>IF(ISERR(FIND(Q$2,Niestac!$S98))=FALSE,"+","-")</f>
        <v>-</v>
      </c>
      <c r="R92" s="382" t="str">
        <f>IF(ISERR(FIND(R$2,Niestac!$S98))=FALSE,"+","-")</f>
        <v>+</v>
      </c>
      <c r="S92" s="382" t="str">
        <f>IF(ISERR(FIND(S$2,Niestac!$S98))=FALSE,"+","-")</f>
        <v>+</v>
      </c>
      <c r="T92" s="382" t="str">
        <f>IF(ISERR(FIND(T$2,Niestac!$S98))=FALSE,"+","-")</f>
        <v>+</v>
      </c>
      <c r="U92" s="382" t="str">
        <f>IF(ISERR(FIND(U$2,Niestac!$S98))=FALSE,"+","-")</f>
        <v>-</v>
      </c>
      <c r="V92" s="382" t="str">
        <f>IF(ISERR(FIND(V$2,Niestac!$S98))=FALSE,"+","-")</f>
        <v>-</v>
      </c>
      <c r="W92" s="382" t="str">
        <f>IF(ISERR(FIND(W$2,Niestac!$S98))=FALSE,"+","-")</f>
        <v>-</v>
      </c>
      <c r="X92" s="382" t="str">
        <f>IF(ISERR(FIND(X$2,Niestac!$S98))=FALSE,"+","-")</f>
        <v>-</v>
      </c>
      <c r="Y92" s="248" t="str">
        <f>Niestac!C98</f>
        <v xml:space="preserve">Przedmiot obieralny 14 - (nauki społeczne): Przedsiębiorczość w IT  / Koncepcja i narzędzia zarządzania nowoczesnym przedsiębiorstwem  </v>
      </c>
      <c r="Z92" s="382" t="str">
        <f>IF(ISERR(FIND(Z$2,Niestac!$S98))=FALSE,"+","-")</f>
        <v>-</v>
      </c>
      <c r="AA92" s="382" t="str">
        <f>IF(ISERR(FIND(AA$2,Niestac!$S98))=FALSE,"+","-")</f>
        <v>-</v>
      </c>
      <c r="AB92" s="382" t="str">
        <f>IF(ISERR(FIND(AB$2,Niestac!$S98))=FALSE,"+","-")</f>
        <v>-</v>
      </c>
      <c r="AC92" s="382" t="str">
        <f>IF(ISERR(FIND(AC$2,Niestac!$S98))=FALSE,"+","-")</f>
        <v>-</v>
      </c>
      <c r="AD92" s="382" t="str">
        <f>IF(ISERR(FIND(AD$2,Niestac!$S98))=FALSE,"+","-")</f>
        <v>-</v>
      </c>
      <c r="AE92" s="382" t="str">
        <f>IF(ISERR(FIND(AE$2,Niestac!$S98))=FALSE,"+","-")</f>
        <v>-</v>
      </c>
      <c r="AF92" s="382" t="str">
        <f>IF(ISERR(FIND(AF$2,Niestac!$S98))=FALSE,"+","-")</f>
        <v>-</v>
      </c>
      <c r="AG92" s="382" t="str">
        <f>IF(ISERR(FIND(AG$2,Niestac!$S98))=FALSE,"+","-")</f>
        <v>-</v>
      </c>
      <c r="AH92" s="382" t="str">
        <f>IF(ISERR(FIND(AH$2,Niestac!$T98))=FALSE,"+","-")</f>
        <v>-</v>
      </c>
      <c r="AI92" s="382" t="str">
        <f>IF(ISERR(FIND(AI$2,Niestac!$T98))=FALSE,"+","-")</f>
        <v>-</v>
      </c>
      <c r="AJ92" s="382" t="str">
        <f>IF(ISERR(FIND(AJ$2,Niestac!$T98))=FALSE,"+","-")</f>
        <v>+</v>
      </c>
      <c r="AK92" s="382" t="str">
        <f>IF(ISERR(FIND(AK$2,Niestac!$T98))=FALSE,"+","-")</f>
        <v>-</v>
      </c>
      <c r="AL92" s="382" t="str">
        <f>IF(ISERR(FIND(AL$2,Niestac!$T98))=FALSE,"+","-")</f>
        <v>+</v>
      </c>
    </row>
    <row r="93" spans="1:38" s="147" customFormat="1" hidden="1" x14ac:dyDescent="0.25">
      <c r="A93" s="248" t="e">
        <f>Niestac!#REF!</f>
        <v>#REF!</v>
      </c>
      <c r="B93" s="382" t="str">
        <f>IF(ISERR(FIND(B$2,Niestac!#REF!))=FALSE,"+","-")</f>
        <v>-</v>
      </c>
      <c r="C93" s="382" t="str">
        <f>IF(ISERR(FIND(C$2,Niestac!#REF!))=FALSE,"+","-")</f>
        <v>-</v>
      </c>
      <c r="D93" s="382" t="str">
        <f>IF(ISERR(FIND(D$2,Niestac!#REF!))=FALSE,"+","-")</f>
        <v>-</v>
      </c>
      <c r="E93" s="382" t="str">
        <f>IF(ISERR(FIND(E$2,Niestac!#REF!))=FALSE,"+","-")</f>
        <v>-</v>
      </c>
      <c r="F93" s="382" t="str">
        <f>IF(ISERR(FIND(F$2,Niestac!#REF!))=FALSE,"+","-")</f>
        <v>-</v>
      </c>
      <c r="G93" s="382" t="str">
        <f>IF(ISERR(FIND(G$2,Niestac!#REF!))=FALSE,"+","-")</f>
        <v>-</v>
      </c>
      <c r="H93" s="382" t="str">
        <f>IF(ISERR(FIND(H$2,Niestac!#REF!))=FALSE,"+","-")</f>
        <v>-</v>
      </c>
      <c r="I93" s="382" t="str">
        <f>IF(ISERR(FIND(I$2,Niestac!#REF!))=FALSE,"+","-")</f>
        <v>-</v>
      </c>
      <c r="J93" s="382" t="str">
        <f>IF(ISERR(FIND(J$2,Niestac!#REF!))=FALSE,"+","-")</f>
        <v>-</v>
      </c>
      <c r="K93" s="382" t="str">
        <f>IF(ISERR(FIND(K$2,Niestac!#REF!))=FALSE,"+","-")</f>
        <v>-</v>
      </c>
      <c r="L93" s="382" t="str">
        <f>IF(ISERR(FIND(L$2,Niestac!#REF!))=FALSE,"+","-")</f>
        <v>-</v>
      </c>
      <c r="M93" s="248" t="e">
        <f>Niestac!#REF!</f>
        <v>#REF!</v>
      </c>
      <c r="N93" s="382" t="str">
        <f>IF(ISERR(FIND(N$2,Niestac!#REF!))=FALSE,"+","-")</f>
        <v>-</v>
      </c>
      <c r="O93" s="382" t="str">
        <f>IF(ISERR(FIND(O$2,Niestac!#REF!))=FALSE,"+","-")</f>
        <v>-</v>
      </c>
      <c r="P93" s="382" t="str">
        <f>IF(ISERR(FIND(P$2,Niestac!#REF!))=FALSE,"+","-")</f>
        <v>-</v>
      </c>
      <c r="Q93" s="382" t="str">
        <f>IF(ISERR(FIND(Q$2,Niestac!#REF!))=FALSE,"+","-")</f>
        <v>-</v>
      </c>
      <c r="R93" s="382" t="str">
        <f>IF(ISERR(FIND(R$2,Niestac!#REF!))=FALSE,"+","-")</f>
        <v>-</v>
      </c>
      <c r="S93" s="382" t="str">
        <f>IF(ISERR(FIND(S$2,Niestac!#REF!))=FALSE,"+","-")</f>
        <v>-</v>
      </c>
      <c r="T93" s="382" t="str">
        <f>IF(ISERR(FIND(T$2,Niestac!#REF!))=FALSE,"+","-")</f>
        <v>-</v>
      </c>
      <c r="U93" s="382" t="str">
        <f>IF(ISERR(FIND(U$2,Niestac!#REF!))=FALSE,"+","-")</f>
        <v>-</v>
      </c>
      <c r="V93" s="382" t="str">
        <f>IF(ISERR(FIND(V$2,Niestac!#REF!))=FALSE,"+","-")</f>
        <v>-</v>
      </c>
      <c r="W93" s="382" t="str">
        <f>IF(ISERR(FIND(W$2,Niestac!#REF!))=FALSE,"+","-")</f>
        <v>-</v>
      </c>
      <c r="X93" s="382" t="str">
        <f>IF(ISERR(FIND(X$2,Niestac!#REF!))=FALSE,"+","-")</f>
        <v>-</v>
      </c>
      <c r="Y93" s="248" t="e">
        <f>Niestac!#REF!</f>
        <v>#REF!</v>
      </c>
      <c r="Z93" s="382" t="str">
        <f>IF(ISERR(FIND(Z$2,Niestac!#REF!))=FALSE,"+","-")</f>
        <v>-</v>
      </c>
      <c r="AA93" s="382" t="str">
        <f>IF(ISERR(FIND(AA$2,Niestac!#REF!))=FALSE,"+","-")</f>
        <v>-</v>
      </c>
      <c r="AB93" s="382" t="str">
        <f>IF(ISERR(FIND(AB$2,Niestac!#REF!))=FALSE,"+","-")</f>
        <v>-</v>
      </c>
      <c r="AC93" s="382" t="str">
        <f>IF(ISERR(FIND(AC$2,Niestac!#REF!))=FALSE,"+","-")</f>
        <v>-</v>
      </c>
      <c r="AD93" s="382" t="str">
        <f>IF(ISERR(FIND(AD$2,Niestac!#REF!))=FALSE,"+","-")</f>
        <v>-</v>
      </c>
      <c r="AE93" s="382" t="str">
        <f>IF(ISERR(FIND(AE$2,Niestac!#REF!))=FALSE,"+","-")</f>
        <v>-</v>
      </c>
      <c r="AF93" s="382" t="str">
        <f>IF(ISERR(FIND(AF$2,Niestac!#REF!))=FALSE,"+","-")</f>
        <v>-</v>
      </c>
      <c r="AG93" s="382" t="str">
        <f>IF(ISERR(FIND(AG$2,Niestac!#REF!))=FALSE,"+","-")</f>
        <v>-</v>
      </c>
      <c r="AH93" s="382" t="str">
        <f>IF(ISERR(FIND(AH$2,Niestac!#REF!))=FALSE,"+","-")</f>
        <v>-</v>
      </c>
      <c r="AI93" s="382" t="str">
        <f>IF(ISERR(FIND(AI$2,Niestac!#REF!))=FALSE,"+","-")</f>
        <v>-</v>
      </c>
      <c r="AJ93" s="382" t="str">
        <f>IF(ISERR(FIND(AJ$2,Niestac!#REF!))=FALSE,"+","-")</f>
        <v>-</v>
      </c>
      <c r="AK93" s="382" t="str">
        <f>IF(ISERR(FIND(AK$2,Niestac!#REF!))=FALSE,"+","-")</f>
        <v>-</v>
      </c>
      <c r="AL93" s="382" t="str">
        <f>IF(ISERR(FIND(AL$2,Niestac!#REF!))=FALSE,"+","-")</f>
        <v>-</v>
      </c>
    </row>
  </sheetData>
  <phoneticPr fontId="15" type="noConversion"/>
  <pageMargins left="0.7" right="0.7" top="0.75" bottom="0.75" header="0.3" footer="0.3"/>
  <pageSetup paperSize="9" scale="52" fitToWidth="0" orientation="portrait" r:id="rId1"/>
  <colBreaks count="2" manualBreakCount="2">
    <brk id="12" max="94" man="1"/>
    <brk id="24" max="9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H17"/>
  <sheetViews>
    <sheetView topLeftCell="B1" zoomScaleNormal="100" workbookViewId="0">
      <selection activeCell="C1" sqref="C1"/>
    </sheetView>
  </sheetViews>
  <sheetFormatPr defaultRowHeight="12.5" x14ac:dyDescent="0.25"/>
  <cols>
    <col min="1" max="1" width="3.7265625" hidden="1" customWidth="1"/>
    <col min="2" max="2" width="11.54296875" customWidth="1"/>
    <col min="3" max="3" width="69" customWidth="1"/>
    <col min="4" max="4" width="10.26953125" hidden="1" customWidth="1"/>
    <col min="5" max="6" width="50.7265625" hidden="1" customWidth="1"/>
    <col min="7" max="7" width="32.1796875" hidden="1" customWidth="1"/>
    <col min="8" max="8" width="3.1796875" customWidth="1"/>
  </cols>
  <sheetData>
    <row r="1" spans="2:8" ht="18" x14ac:dyDescent="0.4">
      <c r="B1" s="315"/>
      <c r="C1" s="316" t="s">
        <v>10</v>
      </c>
      <c r="H1" s="376"/>
    </row>
    <row r="2" spans="2:8" ht="26" x14ac:dyDescent="0.3">
      <c r="B2" s="317" t="s">
        <v>55</v>
      </c>
      <c r="C2" s="318" t="s">
        <v>274</v>
      </c>
      <c r="H2" s="376"/>
    </row>
    <row r="3" spans="2:8" ht="13.5" thickBot="1" x14ac:dyDescent="0.3">
      <c r="B3" s="319"/>
      <c r="C3" s="320"/>
      <c r="H3" s="376"/>
    </row>
    <row r="4" spans="2:8" ht="72.5" x14ac:dyDescent="0.25">
      <c r="B4" s="321" t="s">
        <v>166</v>
      </c>
      <c r="C4" s="322" t="s">
        <v>275</v>
      </c>
      <c r="D4" s="323" t="s">
        <v>83</v>
      </c>
      <c r="H4" s="379" t="s">
        <v>83</v>
      </c>
    </row>
    <row r="5" spans="2:8" ht="43.5" x14ac:dyDescent="0.25">
      <c r="B5" s="324" t="s">
        <v>167</v>
      </c>
      <c r="C5" s="325" t="s">
        <v>276</v>
      </c>
      <c r="D5" s="326" t="s">
        <v>83</v>
      </c>
      <c r="H5" s="379" t="s">
        <v>83</v>
      </c>
    </row>
    <row r="6" spans="2:8" ht="29" x14ac:dyDescent="0.25">
      <c r="B6" s="327" t="s">
        <v>157</v>
      </c>
      <c r="C6" s="329" t="s">
        <v>277</v>
      </c>
      <c r="D6" s="330"/>
      <c r="H6" s="378"/>
    </row>
    <row r="7" spans="2:8" ht="43.5" x14ac:dyDescent="0.25">
      <c r="B7" s="324" t="s">
        <v>168</v>
      </c>
      <c r="C7" s="331" t="s">
        <v>278</v>
      </c>
      <c r="D7" s="326" t="s">
        <v>83</v>
      </c>
      <c r="H7" s="379" t="s">
        <v>83</v>
      </c>
    </row>
    <row r="8" spans="2:8" ht="43.5" x14ac:dyDescent="0.25">
      <c r="B8" s="327" t="s">
        <v>169</v>
      </c>
      <c r="C8" s="332" t="s">
        <v>279</v>
      </c>
      <c r="D8" s="326" t="s">
        <v>83</v>
      </c>
      <c r="H8" s="379" t="s">
        <v>83</v>
      </c>
    </row>
    <row r="9" spans="2:8" ht="43.5" x14ac:dyDescent="0.25">
      <c r="B9" s="324" t="s">
        <v>170</v>
      </c>
      <c r="C9" s="333" t="s">
        <v>171</v>
      </c>
      <c r="D9" s="326" t="s">
        <v>83</v>
      </c>
      <c r="H9" s="379" t="s">
        <v>83</v>
      </c>
    </row>
    <row r="10" spans="2:8" ht="43.5" x14ac:dyDescent="0.25">
      <c r="B10" s="327" t="s">
        <v>172</v>
      </c>
      <c r="C10" s="334" t="s">
        <v>173</v>
      </c>
      <c r="D10" s="326" t="s">
        <v>83</v>
      </c>
      <c r="H10" s="379" t="s">
        <v>83</v>
      </c>
    </row>
    <row r="11" spans="2:8" ht="58" x14ac:dyDescent="0.25">
      <c r="B11" s="335" t="s">
        <v>147</v>
      </c>
      <c r="C11" s="336" t="s">
        <v>280</v>
      </c>
      <c r="D11" s="337"/>
      <c r="H11" s="377"/>
    </row>
    <row r="12" spans="2:8" ht="29" x14ac:dyDescent="0.25">
      <c r="B12" s="339" t="s">
        <v>174</v>
      </c>
      <c r="C12" s="340" t="s">
        <v>281</v>
      </c>
      <c r="D12" s="337"/>
      <c r="H12" s="377"/>
    </row>
    <row r="13" spans="2:8" ht="43.5" x14ac:dyDescent="0.25">
      <c r="B13" s="341" t="s">
        <v>175</v>
      </c>
      <c r="C13" s="325" t="s">
        <v>176</v>
      </c>
      <c r="D13" s="337"/>
      <c r="H13" s="377"/>
    </row>
    <row r="14" spans="2:8" ht="43.5" x14ac:dyDescent="0.25">
      <c r="B14" s="339" t="s">
        <v>177</v>
      </c>
      <c r="C14" s="329" t="s">
        <v>282</v>
      </c>
      <c r="D14" s="326" t="s">
        <v>83</v>
      </c>
      <c r="H14" s="379" t="s">
        <v>83</v>
      </c>
    </row>
    <row r="16" spans="2:8" ht="13" x14ac:dyDescent="0.3">
      <c r="C16" s="342" t="s">
        <v>72</v>
      </c>
      <c r="H16" s="376"/>
    </row>
    <row r="17" spans="3:3" ht="38" x14ac:dyDescent="0.25">
      <c r="C17" s="343" t="s">
        <v>310</v>
      </c>
    </row>
  </sheetData>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25"/>
  <sheetViews>
    <sheetView topLeftCell="B1" zoomScaleNormal="100" workbookViewId="0">
      <selection activeCell="C1" sqref="C1"/>
    </sheetView>
  </sheetViews>
  <sheetFormatPr defaultRowHeight="12.5" x14ac:dyDescent="0.25"/>
  <cols>
    <col min="1" max="1" width="3.7265625" hidden="1" customWidth="1"/>
    <col min="2" max="2" width="11.54296875" customWidth="1"/>
    <col min="3" max="3" width="75.81640625" customWidth="1"/>
    <col min="4" max="4" width="10.26953125" hidden="1" customWidth="1"/>
    <col min="5" max="6" width="50.7265625" hidden="1" customWidth="1"/>
    <col min="7" max="7" width="32.1796875" hidden="1" customWidth="1"/>
    <col min="8" max="8" width="2.26953125" customWidth="1"/>
  </cols>
  <sheetData>
    <row r="1" spans="2:8" ht="18" x14ac:dyDescent="0.4">
      <c r="B1" s="344"/>
      <c r="C1" s="316" t="s">
        <v>12</v>
      </c>
      <c r="H1" s="380"/>
    </row>
    <row r="2" spans="2:8" ht="26" x14ac:dyDescent="0.3">
      <c r="B2" s="317" t="s">
        <v>55</v>
      </c>
      <c r="C2" s="318" t="s">
        <v>283</v>
      </c>
      <c r="H2" s="380"/>
    </row>
    <row r="3" spans="2:8" ht="13.5" thickBot="1" x14ac:dyDescent="0.35">
      <c r="B3" s="345"/>
      <c r="C3" s="346"/>
      <c r="H3" s="380"/>
    </row>
    <row r="4" spans="2:8" ht="58" x14ac:dyDescent="0.25">
      <c r="B4" s="347" t="s">
        <v>144</v>
      </c>
      <c r="C4" s="348" t="s">
        <v>178</v>
      </c>
      <c r="D4" s="323" t="s">
        <v>83</v>
      </c>
      <c r="H4" s="383" t="s">
        <v>83</v>
      </c>
    </row>
    <row r="5" spans="2:8" ht="29" x14ac:dyDescent="0.25">
      <c r="B5" s="341" t="s">
        <v>179</v>
      </c>
      <c r="C5" s="331" t="s">
        <v>180</v>
      </c>
      <c r="D5" s="349"/>
      <c r="H5" s="382"/>
    </row>
    <row r="6" spans="2:8" ht="43.5" x14ac:dyDescent="0.25">
      <c r="B6" s="339" t="s">
        <v>181</v>
      </c>
      <c r="C6" s="332" t="s">
        <v>182</v>
      </c>
      <c r="D6" s="326" t="s">
        <v>83</v>
      </c>
      <c r="H6" s="383" t="s">
        <v>83</v>
      </c>
    </row>
    <row r="7" spans="2:8" ht="29" x14ac:dyDescent="0.25">
      <c r="B7" s="341" t="s">
        <v>183</v>
      </c>
      <c r="C7" s="350" t="s">
        <v>184</v>
      </c>
      <c r="D7" s="326" t="s">
        <v>83</v>
      </c>
      <c r="H7" s="383" t="s">
        <v>83</v>
      </c>
    </row>
    <row r="8" spans="2:8" ht="43.5" x14ac:dyDescent="0.25">
      <c r="B8" s="339" t="s">
        <v>185</v>
      </c>
      <c r="C8" s="340" t="s">
        <v>186</v>
      </c>
      <c r="D8" s="349"/>
      <c r="H8" s="382"/>
    </row>
    <row r="9" spans="2:8" ht="29" x14ac:dyDescent="0.25">
      <c r="B9" s="341" t="s">
        <v>187</v>
      </c>
      <c r="C9" s="325" t="s">
        <v>6</v>
      </c>
      <c r="D9" s="349"/>
      <c r="H9" s="382"/>
    </row>
    <row r="10" spans="2:8" ht="43.5" x14ac:dyDescent="0.25">
      <c r="B10" s="339" t="s">
        <v>145</v>
      </c>
      <c r="C10" s="332" t="s">
        <v>188</v>
      </c>
      <c r="D10" s="349"/>
      <c r="H10" s="382"/>
    </row>
    <row r="11" spans="2:8" ht="14.5" x14ac:dyDescent="0.25">
      <c r="B11" s="341" t="s">
        <v>189</v>
      </c>
      <c r="C11" s="351" t="s">
        <v>7</v>
      </c>
      <c r="D11" s="352" t="s">
        <v>83</v>
      </c>
      <c r="H11" s="384" t="s">
        <v>83</v>
      </c>
    </row>
    <row r="12" spans="2:8" ht="72.5" x14ac:dyDescent="0.25">
      <c r="B12" s="339" t="s">
        <v>190</v>
      </c>
      <c r="C12" s="353" t="s">
        <v>191</v>
      </c>
      <c r="D12" s="354"/>
      <c r="H12" s="385"/>
    </row>
    <row r="13" spans="2:8" ht="87" x14ac:dyDescent="0.25">
      <c r="B13" s="341" t="s">
        <v>192</v>
      </c>
      <c r="C13" s="325" t="s">
        <v>193</v>
      </c>
      <c r="D13" s="354"/>
      <c r="H13" s="385"/>
    </row>
    <row r="14" spans="2:8" ht="29" x14ac:dyDescent="0.25">
      <c r="B14" s="339" t="s">
        <v>194</v>
      </c>
      <c r="C14" s="329" t="s">
        <v>195</v>
      </c>
      <c r="D14" s="326" t="s">
        <v>83</v>
      </c>
      <c r="H14" s="383" t="s">
        <v>83</v>
      </c>
    </row>
    <row r="15" spans="2:8" ht="14.5" x14ac:dyDescent="0.25">
      <c r="B15" s="341" t="s">
        <v>196</v>
      </c>
      <c r="C15" s="325" t="s">
        <v>197</v>
      </c>
      <c r="D15" s="354"/>
      <c r="H15" s="385"/>
    </row>
    <row r="16" spans="2:8" ht="29" x14ac:dyDescent="0.25">
      <c r="B16" s="355" t="s">
        <v>198</v>
      </c>
      <c r="C16" s="356" t="s">
        <v>199</v>
      </c>
      <c r="D16" s="354"/>
      <c r="H16" s="385"/>
    </row>
    <row r="17" spans="2:8" ht="29" x14ac:dyDescent="0.25">
      <c r="B17" s="341" t="s">
        <v>200</v>
      </c>
      <c r="C17" s="325" t="s">
        <v>201</v>
      </c>
      <c r="D17" s="354"/>
      <c r="H17" s="385"/>
    </row>
    <row r="18" spans="2:8" ht="43.5" x14ac:dyDescent="0.25">
      <c r="B18" s="339" t="s">
        <v>202</v>
      </c>
      <c r="C18" s="332" t="s">
        <v>203</v>
      </c>
      <c r="D18" s="326" t="s">
        <v>83</v>
      </c>
      <c r="H18" s="383" t="s">
        <v>83</v>
      </c>
    </row>
    <row r="19" spans="2:8" ht="43.5" x14ac:dyDescent="0.25">
      <c r="B19" s="341" t="s">
        <v>204</v>
      </c>
      <c r="C19" s="357" t="s">
        <v>205</v>
      </c>
      <c r="D19" s="326" t="s">
        <v>83</v>
      </c>
      <c r="H19" s="383" t="s">
        <v>83</v>
      </c>
    </row>
    <row r="20" spans="2:8" ht="29" x14ac:dyDescent="0.25">
      <c r="B20" s="339" t="s">
        <v>206</v>
      </c>
      <c r="C20" s="334" t="s">
        <v>84</v>
      </c>
      <c r="D20" s="326" t="s">
        <v>83</v>
      </c>
      <c r="H20" s="383" t="s">
        <v>83</v>
      </c>
    </row>
    <row r="21" spans="2:8" ht="43.5" x14ac:dyDescent="0.25">
      <c r="B21" s="341" t="s">
        <v>151</v>
      </c>
      <c r="C21" s="325" t="s">
        <v>207</v>
      </c>
      <c r="D21" s="326" t="s">
        <v>83</v>
      </c>
      <c r="H21" s="383" t="s">
        <v>83</v>
      </c>
    </row>
    <row r="22" spans="2:8" ht="44" thickBot="1" x14ac:dyDescent="0.3">
      <c r="B22" s="358" t="s">
        <v>208</v>
      </c>
      <c r="C22" s="359" t="s">
        <v>209</v>
      </c>
      <c r="D22" s="326" t="s">
        <v>83</v>
      </c>
      <c r="H22" s="383" t="s">
        <v>83</v>
      </c>
    </row>
    <row r="23" spans="2:8" ht="14.5" x14ac:dyDescent="0.25">
      <c r="B23" s="360"/>
      <c r="C23" s="361"/>
      <c r="D23" s="362"/>
      <c r="H23" s="386"/>
    </row>
    <row r="24" spans="2:8" ht="13" x14ac:dyDescent="0.25">
      <c r="C24" s="363" t="s">
        <v>72</v>
      </c>
      <c r="H24" s="380"/>
    </row>
    <row r="25" spans="2:8" ht="25.5" x14ac:dyDescent="0.25">
      <c r="C25" s="343" t="s">
        <v>311</v>
      </c>
      <c r="H25" s="380"/>
    </row>
  </sheetData>
  <pageMargins left="0.75" right="0.75" top="1" bottom="1" header="0.5" footer="0.5"/>
  <pageSetup paperSize="9" scale="81"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autoPageBreaks="0"/>
  </sheetPr>
  <dimension ref="A1:I11"/>
  <sheetViews>
    <sheetView topLeftCell="B1" zoomScaleNormal="100" workbookViewId="0">
      <selection activeCell="C29" sqref="C29"/>
    </sheetView>
  </sheetViews>
  <sheetFormatPr defaultRowHeight="12.5" x14ac:dyDescent="0.25"/>
  <cols>
    <col min="1" max="1" width="3.7265625" hidden="1" customWidth="1"/>
    <col min="2" max="2" width="11.54296875" customWidth="1"/>
    <col min="3" max="3" width="69" customWidth="1"/>
    <col min="4" max="4" width="10.26953125" hidden="1" customWidth="1"/>
    <col min="5" max="6" width="50.7265625" hidden="1" customWidth="1"/>
    <col min="7" max="7" width="32.1796875" hidden="1" customWidth="1"/>
    <col min="8" max="8" width="4.1796875" customWidth="1"/>
  </cols>
  <sheetData>
    <row r="1" spans="2:9" ht="18" x14ac:dyDescent="0.4">
      <c r="B1" s="344"/>
      <c r="C1" s="316" t="s">
        <v>16</v>
      </c>
      <c r="I1" s="93"/>
    </row>
    <row r="2" spans="2:9" ht="26" x14ac:dyDescent="0.3">
      <c r="B2" s="364" t="s">
        <v>55</v>
      </c>
      <c r="C2" s="318" t="s">
        <v>284</v>
      </c>
    </row>
    <row r="3" spans="2:9" ht="13.5" thickBot="1" x14ac:dyDescent="0.3">
      <c r="B3" s="319"/>
      <c r="C3" s="320"/>
    </row>
    <row r="4" spans="2:9" ht="25" x14ac:dyDescent="0.25">
      <c r="B4" s="365" t="s">
        <v>150</v>
      </c>
      <c r="C4" s="366" t="s">
        <v>8</v>
      </c>
      <c r="D4" s="323" t="s">
        <v>83</v>
      </c>
    </row>
    <row r="5" spans="2:9" ht="50" x14ac:dyDescent="0.25">
      <c r="B5" s="338" t="s">
        <v>159</v>
      </c>
      <c r="C5" s="328" t="s">
        <v>210</v>
      </c>
      <c r="D5" s="330"/>
    </row>
    <row r="6" spans="2:9" ht="43.5" x14ac:dyDescent="0.25">
      <c r="B6" s="367" t="s">
        <v>162</v>
      </c>
      <c r="C6" s="368" t="s">
        <v>211</v>
      </c>
      <c r="D6" s="349"/>
    </row>
    <row r="7" spans="2:9" ht="58" x14ac:dyDescent="0.25">
      <c r="B7" s="369" t="s">
        <v>142</v>
      </c>
      <c r="C7" s="370" t="s">
        <v>212</v>
      </c>
      <c r="D7" s="326" t="s">
        <v>83</v>
      </c>
    </row>
    <row r="8" spans="2:9" ht="25.5" thickBot="1" x14ac:dyDescent="0.3">
      <c r="B8" s="371" t="s">
        <v>148</v>
      </c>
      <c r="C8" s="372" t="s">
        <v>213</v>
      </c>
      <c r="D8" s="326" t="s">
        <v>83</v>
      </c>
    </row>
    <row r="10" spans="2:9" x14ac:dyDescent="0.25">
      <c r="C10" s="373" t="s">
        <v>72</v>
      </c>
    </row>
    <row r="11" spans="2:9" ht="25.5" x14ac:dyDescent="0.25">
      <c r="C11" s="343" t="s">
        <v>312</v>
      </c>
    </row>
  </sheetData>
  <pageMargins left="0.75" right="0.75" top="1" bottom="1" header="0.5" footer="0.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sheetPr>
  <dimension ref="A1:A10"/>
  <sheetViews>
    <sheetView zoomScaleNormal="100" zoomScaleSheetLayoutView="100" zoomScalePageLayoutView="75" workbookViewId="0">
      <selection activeCell="A2" sqref="A2"/>
    </sheetView>
  </sheetViews>
  <sheetFormatPr defaultRowHeight="12.5" x14ac:dyDescent="0.25"/>
  <cols>
    <col min="1" max="1" width="128.453125" customWidth="1"/>
  </cols>
  <sheetData>
    <row r="1" spans="1:1" ht="14" x14ac:dyDescent="0.25">
      <c r="A1" s="374" t="s">
        <v>108</v>
      </c>
    </row>
    <row r="2" spans="1:1" ht="70" x14ac:dyDescent="0.25">
      <c r="A2" s="375" t="s">
        <v>326</v>
      </c>
    </row>
    <row r="3" spans="1:1" ht="28" x14ac:dyDescent="0.25">
      <c r="A3" s="375" t="s">
        <v>327</v>
      </c>
    </row>
    <row r="4" spans="1:1" ht="49.5" customHeight="1" x14ac:dyDescent="0.25">
      <c r="A4" s="375" t="s">
        <v>328</v>
      </c>
    </row>
    <row r="5" spans="1:1" ht="42" x14ac:dyDescent="0.25">
      <c r="A5" s="375" t="s">
        <v>329</v>
      </c>
    </row>
    <row r="6" spans="1:1" ht="28" x14ac:dyDescent="0.25">
      <c r="A6" s="390" t="s">
        <v>330</v>
      </c>
    </row>
    <row r="7" spans="1:1" ht="14" x14ac:dyDescent="0.25">
      <c r="A7" s="375" t="s">
        <v>264</v>
      </c>
    </row>
    <row r="8" spans="1:1" ht="14" x14ac:dyDescent="0.25">
      <c r="A8" s="375" t="s">
        <v>109</v>
      </c>
    </row>
    <row r="9" spans="1:1" ht="14" x14ac:dyDescent="0.25">
      <c r="A9" s="375" t="s">
        <v>331</v>
      </c>
    </row>
    <row r="10" spans="1:1" ht="28" x14ac:dyDescent="0.3">
      <c r="A10" s="406" t="s">
        <v>319</v>
      </c>
    </row>
  </sheetData>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7"/>
    <pageSetUpPr fitToPage="1"/>
  </sheetPr>
  <dimension ref="A1:G112"/>
  <sheetViews>
    <sheetView zoomScaleNormal="100" workbookViewId="0">
      <selection activeCell="C60" sqref="C60"/>
    </sheetView>
  </sheetViews>
  <sheetFormatPr defaultRowHeight="12.5" x14ac:dyDescent="0.25"/>
  <cols>
    <col min="1" max="1" width="49.26953125" style="192" customWidth="1"/>
    <col min="2" max="2" width="11.7265625" style="24" customWidth="1"/>
    <col min="3" max="4" width="10.26953125" style="24" customWidth="1"/>
    <col min="5" max="5" width="39.7265625" style="173" customWidth="1"/>
    <col min="6" max="6" width="8" style="24" customWidth="1"/>
    <col min="9" max="9" width="9.1796875" customWidth="1"/>
  </cols>
  <sheetData>
    <row r="1" spans="1:6" ht="20" x14ac:dyDescent="0.4">
      <c r="A1" s="417" t="s">
        <v>85</v>
      </c>
      <c r="B1" s="418"/>
      <c r="C1" s="418"/>
      <c r="D1" s="418"/>
      <c r="E1" s="418"/>
      <c r="F1" s="418"/>
    </row>
    <row r="2" spans="1:6" ht="26" x14ac:dyDescent="0.25">
      <c r="A2" s="159"/>
      <c r="B2" s="160" t="s">
        <v>86</v>
      </c>
      <c r="C2" s="160" t="s">
        <v>87</v>
      </c>
      <c r="D2" s="160" t="s">
        <v>88</v>
      </c>
      <c r="E2" s="161" t="s">
        <v>89</v>
      </c>
      <c r="F2" s="160" t="s">
        <v>90</v>
      </c>
    </row>
    <row r="3" spans="1:6" ht="15.5" x14ac:dyDescent="0.25">
      <c r="A3" s="162" t="str">
        <f>Niestac!C10</f>
        <v>Semestr 1:</v>
      </c>
      <c r="E3" s="24"/>
    </row>
    <row r="4" spans="1:6" ht="13" hidden="1" x14ac:dyDescent="0.25">
      <c r="A4" s="119" t="str">
        <f>Niestac!C11</f>
        <v>Moduł kształcenia</v>
      </c>
      <c r="B4" s="18"/>
      <c r="C4" s="18"/>
      <c r="D4" s="18"/>
      <c r="E4" s="163"/>
      <c r="F4" s="18"/>
    </row>
    <row r="5" spans="1:6" ht="13" x14ac:dyDescent="0.25">
      <c r="A5" s="164" t="str">
        <f>Niestac!C12</f>
        <v>Analiza matematyczna</v>
      </c>
      <c r="B5" s="165" t="s">
        <v>115</v>
      </c>
      <c r="C5" s="166"/>
      <c r="D5" s="166"/>
      <c r="E5" s="167"/>
      <c r="F5" s="166"/>
    </row>
    <row r="6" spans="1:6" ht="39" x14ac:dyDescent="0.25">
      <c r="A6" s="112" t="str">
        <f>Niestac!C13</f>
        <v>Przedmiot obieralny 1: Podstawy programowania - Delphi / Podstawy programowania - Python / Wprowadzenie do algorytmiki</v>
      </c>
      <c r="B6" s="18" t="s">
        <v>115</v>
      </c>
      <c r="C6" s="18" t="s">
        <v>115</v>
      </c>
      <c r="D6" s="18" t="s">
        <v>115</v>
      </c>
      <c r="E6" s="168" t="s">
        <v>303</v>
      </c>
      <c r="F6" s="18" t="s">
        <v>115</v>
      </c>
    </row>
    <row r="7" spans="1:6" ht="26" x14ac:dyDescent="0.25">
      <c r="A7" s="169" t="str">
        <f>Niestac!C14</f>
        <v>Wprowadzenie do informatyki / Introduction to Computing</v>
      </c>
      <c r="B7" s="18" t="s">
        <v>115</v>
      </c>
      <c r="C7" s="18" t="s">
        <v>115</v>
      </c>
      <c r="D7" s="18" t="s">
        <v>115</v>
      </c>
      <c r="E7" s="170" t="s">
        <v>116</v>
      </c>
      <c r="F7" s="18" t="s">
        <v>115</v>
      </c>
    </row>
    <row r="8" spans="1:6" ht="13" x14ac:dyDescent="0.25">
      <c r="A8" s="119" t="str">
        <f>Niestac!C15</f>
        <v>Matematyka dyskretna</v>
      </c>
      <c r="B8" s="18" t="s">
        <v>115</v>
      </c>
      <c r="C8" s="18"/>
      <c r="D8" s="18" t="s">
        <v>115</v>
      </c>
      <c r="E8" s="170" t="s">
        <v>117</v>
      </c>
      <c r="F8" s="18" t="s">
        <v>115</v>
      </c>
    </row>
    <row r="9" spans="1:6" ht="13" x14ac:dyDescent="0.25">
      <c r="A9" s="169" t="str">
        <f>Niestac!C16</f>
        <v>Narzędzia informatyki</v>
      </c>
      <c r="B9" s="18" t="s">
        <v>115</v>
      </c>
      <c r="C9" s="18" t="s">
        <v>115</v>
      </c>
      <c r="D9" s="18" t="s">
        <v>115</v>
      </c>
      <c r="E9" s="175" t="s">
        <v>118</v>
      </c>
      <c r="F9" s="18" t="s">
        <v>115</v>
      </c>
    </row>
    <row r="10" spans="1:6" ht="13" x14ac:dyDescent="0.25">
      <c r="A10" s="119" t="str">
        <f>Niestac!C17</f>
        <v>Logika obliczeniowa</v>
      </c>
      <c r="B10" s="18" t="s">
        <v>115</v>
      </c>
      <c r="C10" s="18"/>
      <c r="D10" s="18" t="s">
        <v>115</v>
      </c>
      <c r="E10" s="172" t="s">
        <v>119</v>
      </c>
      <c r="F10" s="18"/>
    </row>
    <row r="11" spans="1:6" ht="13" x14ac:dyDescent="0.25">
      <c r="A11" s="164" t="str">
        <f>Niestac!C18</f>
        <v>Jezyk angielski</v>
      </c>
      <c r="B11" s="18" t="s">
        <v>115</v>
      </c>
      <c r="C11" s="18"/>
      <c r="D11" s="18"/>
      <c r="E11" s="171"/>
      <c r="F11" s="18" t="s">
        <v>115</v>
      </c>
    </row>
    <row r="12" spans="1:6" ht="13" x14ac:dyDescent="0.25">
      <c r="A12" s="119" t="str">
        <f>Niestac!C19</f>
        <v>Usługi biblioteczne i informacyjne</v>
      </c>
      <c r="B12" s="18" t="s">
        <v>115</v>
      </c>
      <c r="C12" s="18"/>
      <c r="D12" s="18"/>
      <c r="E12" s="171"/>
      <c r="F12" s="18" t="s">
        <v>115</v>
      </c>
    </row>
    <row r="13" spans="1:6" ht="26" x14ac:dyDescent="0.25">
      <c r="A13" s="169" t="e">
        <f>Niestac!#REF!</f>
        <v>#REF!</v>
      </c>
      <c r="B13" s="18" t="s">
        <v>291</v>
      </c>
      <c r="C13" s="18"/>
      <c r="D13" s="18"/>
      <c r="E13" s="171"/>
      <c r="F13" s="18" t="s">
        <v>115</v>
      </c>
    </row>
    <row r="14" spans="1:6" ht="13" x14ac:dyDescent="0.25">
      <c r="A14" s="119" t="str">
        <f>Niestac!C20</f>
        <v>Podstawowe szkolenie z zakresu BHP</v>
      </c>
      <c r="B14" s="18" t="s">
        <v>115</v>
      </c>
      <c r="C14" s="18"/>
      <c r="D14" s="18" t="s">
        <v>115</v>
      </c>
      <c r="E14" s="171"/>
      <c r="F14" s="18" t="s">
        <v>115</v>
      </c>
    </row>
    <row r="15" spans="1:6" ht="13" hidden="1" x14ac:dyDescent="0.25">
      <c r="A15" s="101">
        <f>Niestac!C21</f>
        <v>0</v>
      </c>
    </row>
    <row r="16" spans="1:6" hidden="1" x14ac:dyDescent="0.25">
      <c r="A16" s="48">
        <f>Niestac!C22</f>
        <v>0</v>
      </c>
    </row>
    <row r="17" spans="1:6" ht="15.5" x14ac:dyDescent="0.25">
      <c r="A17" s="162" t="str">
        <f>Niestac!C23</f>
        <v>Semestr 2:</v>
      </c>
    </row>
    <row r="18" spans="1:6" ht="13" hidden="1" x14ac:dyDescent="0.25">
      <c r="A18" s="119" t="str">
        <f>Niestac!C24</f>
        <v>Moduł kształcenia</v>
      </c>
    </row>
    <row r="19" spans="1:6" ht="30" customHeight="1" x14ac:dyDescent="0.25">
      <c r="A19" s="164" t="str">
        <f>Niestac!C25</f>
        <v>Przedmiot obieralny 2: Algorytmy i struktury danych / Algorytmika praktyczna</v>
      </c>
      <c r="B19" s="110" t="s">
        <v>115</v>
      </c>
      <c r="C19" s="110" t="s">
        <v>115</v>
      </c>
      <c r="D19" s="110" t="s">
        <v>115</v>
      </c>
      <c r="E19" s="168" t="s">
        <v>120</v>
      </c>
      <c r="F19" s="110" t="s">
        <v>115</v>
      </c>
    </row>
    <row r="20" spans="1:6" ht="26" x14ac:dyDescent="0.25">
      <c r="A20" s="112" t="str">
        <f>Niestac!C26</f>
        <v>Przedmiot obieralny 3: Metody probabilistyczne / Elementy analizy numerycznej</v>
      </c>
      <c r="B20" s="18" t="s">
        <v>115</v>
      </c>
      <c r="C20" s="18"/>
      <c r="D20" s="18"/>
      <c r="E20" s="174"/>
      <c r="F20" s="18"/>
    </row>
    <row r="21" spans="1:6" ht="20" x14ac:dyDescent="0.25">
      <c r="A21" s="169" t="str">
        <f>Niestac!C27</f>
        <v>Systemy operacyjne</v>
      </c>
      <c r="B21" s="18" t="s">
        <v>115</v>
      </c>
      <c r="C21" s="18" t="s">
        <v>115</v>
      </c>
      <c r="D21" s="18" t="s">
        <v>115</v>
      </c>
      <c r="E21" s="174" t="s">
        <v>121</v>
      </c>
      <c r="F21" s="18" t="s">
        <v>115</v>
      </c>
    </row>
    <row r="22" spans="1:6" ht="13" x14ac:dyDescent="0.25">
      <c r="A22" s="119" t="str">
        <f>Niestac!C28</f>
        <v xml:space="preserve">Podstawy elektroniki / Basic Electronics </v>
      </c>
      <c r="B22" s="18" t="s">
        <v>115</v>
      </c>
      <c r="C22" s="18" t="s">
        <v>115</v>
      </c>
      <c r="D22" s="18" t="s">
        <v>115</v>
      </c>
      <c r="E22" s="175" t="s">
        <v>122</v>
      </c>
      <c r="F22" s="18" t="s">
        <v>115</v>
      </c>
    </row>
    <row r="23" spans="1:6" ht="13" x14ac:dyDescent="0.25">
      <c r="A23" s="169" t="str">
        <f>Niestac!C29</f>
        <v>Fizyka dla informatyków</v>
      </c>
      <c r="B23" s="18" t="s">
        <v>115</v>
      </c>
      <c r="C23" s="18"/>
      <c r="D23" s="18"/>
      <c r="E23" s="171"/>
      <c r="F23" s="18"/>
    </row>
    <row r="24" spans="1:6" ht="13" x14ac:dyDescent="0.25">
      <c r="A24" s="119" t="str">
        <f>Niestac!C30</f>
        <v>Język angielski</v>
      </c>
      <c r="B24" s="18" t="s">
        <v>115</v>
      </c>
      <c r="C24" s="18"/>
      <c r="D24" s="18"/>
      <c r="E24" s="176"/>
      <c r="F24" s="18" t="s">
        <v>115</v>
      </c>
    </row>
    <row r="25" spans="1:6" ht="14.25" customHeight="1" x14ac:dyDescent="0.25">
      <c r="A25" s="164" t="str">
        <f>Niestac!C31</f>
        <v>Algebra liniowa</v>
      </c>
      <c r="B25" s="18" t="s">
        <v>115</v>
      </c>
      <c r="C25" s="18"/>
      <c r="D25" s="18"/>
      <c r="E25" s="171"/>
      <c r="F25" s="18"/>
    </row>
    <row r="26" spans="1:6" ht="13" hidden="1" x14ac:dyDescent="0.25">
      <c r="A26" s="164">
        <f>Niestac!C32</f>
        <v>0</v>
      </c>
      <c r="B26" s="18"/>
      <c r="C26" s="18"/>
      <c r="D26" s="18"/>
      <c r="E26" s="171"/>
      <c r="F26" s="18"/>
    </row>
    <row r="27" spans="1:6" ht="13" hidden="1" x14ac:dyDescent="0.25">
      <c r="A27" s="119">
        <f>Niestac!C33</f>
        <v>0</v>
      </c>
      <c r="B27" s="18"/>
      <c r="C27" s="18"/>
      <c r="D27" s="18"/>
      <c r="E27" s="171"/>
      <c r="F27" s="18"/>
    </row>
    <row r="28" spans="1:6" ht="15.5" x14ac:dyDescent="0.25">
      <c r="A28" s="162" t="str">
        <f>Niestac!C34</f>
        <v>Semestr 3:</v>
      </c>
    </row>
    <row r="29" spans="1:6" ht="13" hidden="1" x14ac:dyDescent="0.25">
      <c r="A29" s="119" t="str">
        <f>Niestac!C35</f>
        <v>Moduł kształcenia</v>
      </c>
    </row>
    <row r="30" spans="1:6" ht="13" x14ac:dyDescent="0.25">
      <c r="A30" s="164" t="str">
        <f>Niestac!C36</f>
        <v>Podstawy techniki cyfrowej</v>
      </c>
      <c r="B30" s="18" t="s">
        <v>115</v>
      </c>
      <c r="C30" s="18"/>
      <c r="D30" s="18" t="s">
        <v>115</v>
      </c>
      <c r="E30" s="168" t="s">
        <v>124</v>
      </c>
      <c r="F30" s="18" t="s">
        <v>115</v>
      </c>
    </row>
    <row r="31" spans="1:6" ht="27.75" customHeight="1" x14ac:dyDescent="0.25">
      <c r="A31" s="112" t="str">
        <f>Niestac!C37</f>
        <v>Programowanie niskopoziomowe / Low-level programming in C</v>
      </c>
      <c r="B31" s="18" t="s">
        <v>115</v>
      </c>
      <c r="C31" s="18" t="s">
        <v>115</v>
      </c>
      <c r="D31" s="18"/>
      <c r="E31" s="408" t="s">
        <v>350</v>
      </c>
      <c r="F31" s="18" t="s">
        <v>115</v>
      </c>
    </row>
    <row r="32" spans="1:6" ht="20" x14ac:dyDescent="0.25">
      <c r="A32" s="169" t="str">
        <f>Niestac!C38</f>
        <v>Programowanie systemowe i współbieżne</v>
      </c>
      <c r="B32" s="18" t="s">
        <v>115</v>
      </c>
      <c r="C32" s="18" t="s">
        <v>115</v>
      </c>
      <c r="D32" s="18" t="s">
        <v>115</v>
      </c>
      <c r="E32" s="174" t="s">
        <v>125</v>
      </c>
      <c r="F32" s="18" t="s">
        <v>115</v>
      </c>
    </row>
    <row r="33" spans="1:6" ht="27.75" customHeight="1" x14ac:dyDescent="0.25">
      <c r="A33" s="119" t="str">
        <f>Niestac!C39</f>
        <v>Programowanie obiektowe</v>
      </c>
      <c r="B33" s="18" t="s">
        <v>115</v>
      </c>
      <c r="C33" s="18"/>
      <c r="D33" s="18" t="s">
        <v>115</v>
      </c>
      <c r="E33" s="259" t="s">
        <v>356</v>
      </c>
      <c r="F33" s="18" t="s">
        <v>115</v>
      </c>
    </row>
    <row r="34" spans="1:6" ht="18.649999999999999" customHeight="1" x14ac:dyDescent="0.25">
      <c r="A34" s="169" t="str">
        <f>Niestac!C40</f>
        <v>Podstawy automatyki</v>
      </c>
      <c r="B34" s="18" t="s">
        <v>115</v>
      </c>
      <c r="C34" s="18"/>
      <c r="D34" s="18" t="s">
        <v>115</v>
      </c>
      <c r="E34" s="179" t="s">
        <v>128</v>
      </c>
      <c r="F34" s="18" t="s">
        <v>115</v>
      </c>
    </row>
    <row r="35" spans="1:6" ht="13" x14ac:dyDescent="0.25">
      <c r="A35" s="119" t="str">
        <f>Niestac!C41</f>
        <v>Język angielski</v>
      </c>
      <c r="B35" s="18" t="s">
        <v>115</v>
      </c>
      <c r="C35" s="18"/>
      <c r="D35" s="18"/>
      <c r="E35" s="171"/>
      <c r="F35" s="18" t="s">
        <v>115</v>
      </c>
    </row>
    <row r="36" spans="1:6" ht="18" customHeight="1" x14ac:dyDescent="0.25">
      <c r="A36" s="164" t="str">
        <f>Niestac!C42</f>
        <v>Fizyka dla informatyków 2</v>
      </c>
      <c r="B36" s="18" t="s">
        <v>115</v>
      </c>
      <c r="C36" s="18"/>
      <c r="D36" s="18"/>
      <c r="E36" s="168"/>
      <c r="F36" s="18"/>
    </row>
    <row r="37" spans="1:6" ht="13" x14ac:dyDescent="0.25">
      <c r="A37" s="177" t="str">
        <f>Niestac!C44</f>
        <v>Programowanie deklaratywne</v>
      </c>
      <c r="B37" s="18" t="s">
        <v>115</v>
      </c>
      <c r="C37" s="18"/>
      <c r="D37" s="18" t="s">
        <v>115</v>
      </c>
      <c r="E37" s="175" t="s">
        <v>123</v>
      </c>
      <c r="F37" s="18" t="s">
        <v>115</v>
      </c>
    </row>
    <row r="38" spans="1:6" ht="13" hidden="1" x14ac:dyDescent="0.25">
      <c r="A38" s="178">
        <f>Niestac!C45</f>
        <v>0</v>
      </c>
      <c r="B38" s="18"/>
      <c r="C38" s="18"/>
      <c r="D38" s="18"/>
      <c r="E38" s="179"/>
      <c r="F38" s="18"/>
    </row>
    <row r="39" spans="1:6" ht="13" hidden="1" x14ac:dyDescent="0.25">
      <c r="A39" s="180">
        <f>Niestac!C46</f>
        <v>0</v>
      </c>
      <c r="B39" s="18"/>
      <c r="C39" s="18"/>
      <c r="D39" s="18"/>
      <c r="E39" s="171"/>
      <c r="F39" s="18"/>
    </row>
    <row r="40" spans="1:6" ht="15.5" x14ac:dyDescent="0.25">
      <c r="A40" s="162" t="str">
        <f>Niestac!C47</f>
        <v>Semestr 4:</v>
      </c>
    </row>
    <row r="41" spans="1:6" ht="13" hidden="1" x14ac:dyDescent="0.25">
      <c r="A41" s="119" t="str">
        <f>Niestac!C48</f>
        <v>Moduł kształcenia</v>
      </c>
    </row>
    <row r="42" spans="1:6" ht="13" x14ac:dyDescent="0.25">
      <c r="A42" s="164" t="str">
        <f>Niestac!C49</f>
        <v>Architektura systemów komputerowych</v>
      </c>
      <c r="B42" s="182" t="s">
        <v>115</v>
      </c>
      <c r="C42" s="18"/>
      <c r="D42" s="18" t="s">
        <v>115</v>
      </c>
      <c r="E42" s="183" t="s">
        <v>129</v>
      </c>
      <c r="F42" s="18" t="s">
        <v>115</v>
      </c>
    </row>
    <row r="43" spans="1:6" ht="26" x14ac:dyDescent="0.25">
      <c r="A43" s="112" t="str">
        <f>Niestac!C50</f>
        <v>Przedmiot obieralny 5: Mikroelektronika / Podstawy robotyki</v>
      </c>
      <c r="B43" s="18" t="s">
        <v>115</v>
      </c>
      <c r="C43" s="18" t="s">
        <v>115</v>
      </c>
      <c r="D43" s="18" t="s">
        <v>115</v>
      </c>
      <c r="E43" s="175" t="s">
        <v>302</v>
      </c>
      <c r="F43" s="18"/>
    </row>
    <row r="44" spans="1:6" ht="13" x14ac:dyDescent="0.25">
      <c r="A44" s="169" t="str">
        <f>Niestac!C51</f>
        <v>Optymalizacja kombinatoryczna</v>
      </c>
      <c r="B44" s="18" t="s">
        <v>115</v>
      </c>
      <c r="C44" s="18"/>
      <c r="D44" s="18" t="s">
        <v>115</v>
      </c>
      <c r="E44" s="168" t="s">
        <v>126</v>
      </c>
      <c r="F44" s="18"/>
    </row>
    <row r="45" spans="1:6" ht="13" x14ac:dyDescent="0.25">
      <c r="A45" s="119" t="e">
        <f>Niestac!#REF!</f>
        <v>#REF!</v>
      </c>
      <c r="B45" s="182" t="s">
        <v>115</v>
      </c>
      <c r="C45" s="18"/>
      <c r="D45" s="18"/>
      <c r="E45" s="183"/>
      <c r="F45" s="18"/>
    </row>
    <row r="46" spans="1:6" ht="13" x14ac:dyDescent="0.25">
      <c r="A46" s="169" t="str">
        <f>Niestac!C52</f>
        <v>Sieci komputerowe 1</v>
      </c>
      <c r="B46" s="18" t="s">
        <v>115</v>
      </c>
      <c r="C46" s="18" t="s">
        <v>115</v>
      </c>
      <c r="D46" s="18" t="s">
        <v>115</v>
      </c>
      <c r="E46" s="176" t="s">
        <v>353</v>
      </c>
      <c r="F46" s="18" t="s">
        <v>115</v>
      </c>
    </row>
    <row r="47" spans="1:6" ht="13" x14ac:dyDescent="0.25">
      <c r="A47" s="119" t="str">
        <f>Niestac!C53</f>
        <v>Systemy baz danych</v>
      </c>
      <c r="B47" s="18" t="s">
        <v>115</v>
      </c>
      <c r="C47" s="18" t="s">
        <v>115</v>
      </c>
      <c r="D47" s="18" t="s">
        <v>115</v>
      </c>
      <c r="E47" s="175" t="s">
        <v>357</v>
      </c>
      <c r="F47" s="18" t="s">
        <v>115</v>
      </c>
    </row>
    <row r="48" spans="1:6" ht="26" x14ac:dyDescent="0.25">
      <c r="A48" s="164" t="str">
        <f>Niestac!C54</f>
        <v>Grafika komputerowa i wizualizacja / Computer Graphics and Visualization</v>
      </c>
      <c r="B48" s="165" t="s">
        <v>115</v>
      </c>
      <c r="C48" s="166"/>
      <c r="D48" s="166" t="s">
        <v>115</v>
      </c>
      <c r="E48" s="167" t="s">
        <v>131</v>
      </c>
      <c r="F48" s="166"/>
    </row>
    <row r="49" spans="1:6" ht="13" x14ac:dyDescent="0.25">
      <c r="A49" s="180" t="str">
        <f>Niestac!C56</f>
        <v>Język angielski</v>
      </c>
      <c r="B49" s="18" t="s">
        <v>115</v>
      </c>
      <c r="C49" s="18"/>
      <c r="D49" s="18"/>
      <c r="E49" s="175"/>
      <c r="F49" s="18" t="s">
        <v>115</v>
      </c>
    </row>
    <row r="50" spans="1:6" ht="13" hidden="1" x14ac:dyDescent="0.25">
      <c r="A50" s="178">
        <f>Niestac!C57</f>
        <v>0</v>
      </c>
      <c r="B50" s="18"/>
      <c r="C50" s="18"/>
      <c r="D50" s="18"/>
      <c r="E50" s="183"/>
      <c r="F50" s="18"/>
    </row>
    <row r="51" spans="1:6" ht="13" hidden="1" x14ac:dyDescent="0.25">
      <c r="A51" s="180">
        <f>Niestac!C58</f>
        <v>0</v>
      </c>
      <c r="B51" s="165"/>
      <c r="C51" s="166"/>
      <c r="D51" s="166"/>
      <c r="E51" s="167"/>
      <c r="F51" s="166"/>
    </row>
    <row r="52" spans="1:6" ht="15.5" x14ac:dyDescent="0.25">
      <c r="A52" s="162" t="str">
        <f>Niestac!C59</f>
        <v>Semestr 5:</v>
      </c>
    </row>
    <row r="53" spans="1:6" ht="13" hidden="1" x14ac:dyDescent="0.25">
      <c r="A53" s="119" t="str">
        <f>Niestac!C60</f>
        <v>Moduł kształcenia</v>
      </c>
    </row>
    <row r="54" spans="1:6" ht="13" x14ac:dyDescent="0.25">
      <c r="A54" s="164" t="str">
        <f>Niestac!C61</f>
        <v>Sieci komputerowe 2</v>
      </c>
      <c r="B54" s="18" t="s">
        <v>115</v>
      </c>
      <c r="C54" s="18" t="s">
        <v>115</v>
      </c>
      <c r="D54" s="18" t="s">
        <v>115</v>
      </c>
      <c r="E54" s="176" t="s">
        <v>353</v>
      </c>
      <c r="F54" s="18" t="s">
        <v>115</v>
      </c>
    </row>
    <row r="55" spans="1:6" ht="20" x14ac:dyDescent="0.25">
      <c r="A55" s="112" t="str">
        <f>Niestac!C62</f>
        <v>Komunikacja człowiek-komputer</v>
      </c>
      <c r="B55" s="18" t="s">
        <v>115</v>
      </c>
      <c r="C55" s="18"/>
      <c r="D55" s="18" t="s">
        <v>115</v>
      </c>
      <c r="E55" s="168" t="s">
        <v>133</v>
      </c>
      <c r="F55" s="18"/>
    </row>
    <row r="56" spans="1:6" ht="13" x14ac:dyDescent="0.25">
      <c r="A56" s="169" t="str">
        <f>Niestac!C63</f>
        <v>Statystyka i analiza danych</v>
      </c>
      <c r="B56" s="18" t="s">
        <v>115</v>
      </c>
      <c r="C56" s="18" t="s">
        <v>115</v>
      </c>
      <c r="D56" s="18" t="s">
        <v>115</v>
      </c>
      <c r="E56" s="175" t="s">
        <v>130</v>
      </c>
      <c r="F56" s="18" t="s">
        <v>115</v>
      </c>
    </row>
    <row r="57" spans="1:6" ht="13" x14ac:dyDescent="0.25">
      <c r="A57" s="119" t="str">
        <f>Niestac!C64</f>
        <v>Przetwarzanie równoległe</v>
      </c>
      <c r="B57" s="18" t="s">
        <v>115</v>
      </c>
      <c r="C57" s="18"/>
      <c r="D57" s="18" t="s">
        <v>115</v>
      </c>
      <c r="E57" s="256" t="s">
        <v>124</v>
      </c>
      <c r="F57" s="18"/>
    </row>
    <row r="58" spans="1:6" ht="13" x14ac:dyDescent="0.25">
      <c r="A58" s="169" t="str">
        <f>Niestac!C65</f>
        <v xml:space="preserve">Zarządzania bazami SQL i NoSQL </v>
      </c>
      <c r="B58" s="18" t="s">
        <v>115</v>
      </c>
      <c r="C58" s="18" t="s">
        <v>115</v>
      </c>
      <c r="D58" s="18" t="s">
        <v>115</v>
      </c>
      <c r="E58" s="175" t="s">
        <v>127</v>
      </c>
      <c r="F58" s="18" t="s">
        <v>115</v>
      </c>
    </row>
    <row r="59" spans="1:6" ht="38" x14ac:dyDescent="0.3">
      <c r="A59" s="403" t="str">
        <f>Niestac!C66</f>
        <v>Przedmiot obieralny 7: Podstawy aplikacji internetowych / Advanced Internet Applications</v>
      </c>
      <c r="B59" s="18" t="s">
        <v>115</v>
      </c>
      <c r="C59" s="18" t="s">
        <v>115</v>
      </c>
      <c r="D59" s="18" t="s">
        <v>115</v>
      </c>
      <c r="E59" s="170" t="s">
        <v>358</v>
      </c>
      <c r="F59" s="18" t="s">
        <v>115</v>
      </c>
    </row>
    <row r="60" spans="1:6" ht="13" x14ac:dyDescent="0.25">
      <c r="A60" s="164" t="str">
        <f>Niestac!C67</f>
        <v>Inżynieria oprogramowania</v>
      </c>
      <c r="B60" s="18" t="s">
        <v>115</v>
      </c>
      <c r="C60" s="18"/>
      <c r="D60" s="18"/>
      <c r="E60" s="174" t="s">
        <v>364</v>
      </c>
      <c r="F60" s="18" t="s">
        <v>115</v>
      </c>
    </row>
    <row r="61" spans="1:6" ht="13" hidden="1" x14ac:dyDescent="0.25">
      <c r="A61" s="180">
        <f>Niestac!C68</f>
        <v>0</v>
      </c>
      <c r="B61" s="18"/>
      <c r="C61" s="18"/>
      <c r="D61" s="18"/>
      <c r="E61" s="168"/>
      <c r="F61" s="18"/>
    </row>
    <row r="62" spans="1:6" ht="13" hidden="1" x14ac:dyDescent="0.25">
      <c r="A62" s="178">
        <f>Niestac!C69</f>
        <v>0</v>
      </c>
      <c r="B62" s="18"/>
      <c r="C62" s="18"/>
      <c r="D62" s="18"/>
      <c r="E62" s="176"/>
      <c r="F62" s="18"/>
    </row>
    <row r="63" spans="1:6" ht="15.5" x14ac:dyDescent="0.25">
      <c r="A63" s="162" t="str">
        <f>Niestac!C70</f>
        <v>Semestr 6:</v>
      </c>
    </row>
    <row r="64" spans="1:6" ht="13" hidden="1" x14ac:dyDescent="0.25">
      <c r="A64" s="119" t="str">
        <f>Niestac!C71</f>
        <v>Moduł kształcenia</v>
      </c>
    </row>
    <row r="65" spans="1:7" ht="39" x14ac:dyDescent="0.25">
      <c r="A65" s="164" t="str">
        <f>Niestac!C72</f>
        <v>Przedmiot obieralny 8: Języki formalne i kompilatory / Formal Languages and Compilers / Systemy i aplikacje bez granic (ubiquitous)</v>
      </c>
      <c r="B65" s="18" t="s">
        <v>115</v>
      </c>
      <c r="C65" s="18" t="s">
        <v>115</v>
      </c>
      <c r="D65" s="18" t="s">
        <v>115</v>
      </c>
      <c r="E65" s="183" t="s">
        <v>301</v>
      </c>
      <c r="F65" s="18" t="s">
        <v>115</v>
      </c>
    </row>
    <row r="66" spans="1:7" ht="13" x14ac:dyDescent="0.25">
      <c r="A66" s="112" t="str">
        <f>Niestac!C73</f>
        <v xml:space="preserve">Aplikacje mobilne </v>
      </c>
      <c r="B66" s="18" t="s">
        <v>115</v>
      </c>
      <c r="C66" s="18"/>
      <c r="D66" s="18" t="s">
        <v>115</v>
      </c>
      <c r="E66" s="168"/>
      <c r="F66" s="18" t="s">
        <v>115</v>
      </c>
    </row>
    <row r="67" spans="1:7" ht="20" x14ac:dyDescent="0.25">
      <c r="A67" s="169" t="str">
        <f>Niestac!C74</f>
        <v>Wspomaganie decyzji</v>
      </c>
      <c r="B67" s="18" t="s">
        <v>115</v>
      </c>
      <c r="C67" s="18"/>
      <c r="D67" s="18" t="s">
        <v>115</v>
      </c>
      <c r="E67" s="179" t="s">
        <v>132</v>
      </c>
      <c r="F67" s="18" t="s">
        <v>115</v>
      </c>
    </row>
    <row r="68" spans="1:7" ht="26" x14ac:dyDescent="0.25">
      <c r="A68" s="119" t="str">
        <f>Niestac!C75</f>
        <v xml:space="preserve">Przedmiot obieralny 9: Bioinformatyka / Informatyka w medycynie </v>
      </c>
      <c r="B68" s="260" t="s">
        <v>115</v>
      </c>
      <c r="C68" s="260"/>
      <c r="D68" s="260" t="s">
        <v>115</v>
      </c>
      <c r="E68" s="170" t="s">
        <v>363</v>
      </c>
      <c r="F68" s="260" t="s">
        <v>115</v>
      </c>
      <c r="G68" s="409"/>
    </row>
    <row r="69" spans="1:7" ht="13" x14ac:dyDescent="0.25">
      <c r="A69" s="169" t="str">
        <f>Niestac!C76</f>
        <v>Sztuczna inteligencja</v>
      </c>
      <c r="B69" s="18" t="s">
        <v>115</v>
      </c>
      <c r="C69" s="18" t="s">
        <v>115</v>
      </c>
      <c r="D69" s="18" t="s">
        <v>115</v>
      </c>
      <c r="E69" s="176" t="s">
        <v>123</v>
      </c>
      <c r="F69" s="18" t="s">
        <v>115</v>
      </c>
    </row>
    <row r="70" spans="1:7" ht="13" x14ac:dyDescent="0.25">
      <c r="A70" s="119" t="str">
        <f>Niestac!C77</f>
        <v>Badania operacyjne</v>
      </c>
      <c r="B70" s="18" t="s">
        <v>115</v>
      </c>
      <c r="C70" s="18"/>
      <c r="D70" s="18" t="s">
        <v>115</v>
      </c>
      <c r="E70" s="170" t="s">
        <v>307</v>
      </c>
      <c r="F70" s="18"/>
    </row>
    <row r="71" spans="1:7" ht="13" x14ac:dyDescent="0.25">
      <c r="A71" s="164" t="str">
        <f>Niestac!C78</f>
        <v>Praktyka zawodowa (4 tyg.)</v>
      </c>
      <c r="B71" s="18" t="s">
        <v>115</v>
      </c>
      <c r="C71" s="18"/>
      <c r="D71" s="18"/>
      <c r="E71" s="184"/>
      <c r="F71" s="18" t="s">
        <v>115</v>
      </c>
    </row>
    <row r="72" spans="1:7" ht="13" hidden="1" x14ac:dyDescent="0.25">
      <c r="A72" s="177">
        <f>Niestac!C79</f>
        <v>0</v>
      </c>
      <c r="B72" s="18"/>
      <c r="C72" s="18"/>
      <c r="D72" s="18"/>
      <c r="E72" s="174"/>
      <c r="F72" s="18"/>
    </row>
    <row r="73" spans="1:7" ht="13" hidden="1" x14ac:dyDescent="0.25">
      <c r="A73" s="178">
        <f>Niestac!C80</f>
        <v>0</v>
      </c>
      <c r="B73" s="18"/>
      <c r="C73" s="18"/>
      <c r="D73" s="18"/>
      <c r="E73" s="171"/>
      <c r="F73" s="18"/>
    </row>
    <row r="74" spans="1:7" ht="15.5" x14ac:dyDescent="0.25">
      <c r="A74" s="162" t="str">
        <f>Niestac!C81</f>
        <v>Semestr 7:</v>
      </c>
      <c r="B74" s="81"/>
      <c r="C74" s="81"/>
      <c r="D74" s="81"/>
      <c r="E74" s="185"/>
      <c r="F74" s="81"/>
    </row>
    <row r="75" spans="1:7" ht="13" hidden="1" x14ac:dyDescent="0.25">
      <c r="A75" s="119" t="str">
        <f>Niestac!C82</f>
        <v>Moduł kształcenia</v>
      </c>
      <c r="B75" s="18"/>
      <c r="C75" s="18"/>
      <c r="D75" s="18"/>
      <c r="E75" s="171"/>
      <c r="F75" s="18"/>
    </row>
    <row r="76" spans="1:7" ht="40" x14ac:dyDescent="0.25">
      <c r="A76" s="164" t="str">
        <f>Niestac!C83</f>
        <v xml:space="preserve">Przedmiot obieralny 10: Przetwarzanie języka naturalnego / Wyszukiwanie i przetwarzanie zasobów informacyjnych / Podstawy kryptografii </v>
      </c>
      <c r="B76" s="18" t="s">
        <v>115</v>
      </c>
      <c r="C76" s="18"/>
      <c r="D76" s="18" t="s">
        <v>115</v>
      </c>
      <c r="E76" s="259" t="s">
        <v>351</v>
      </c>
      <c r="F76" s="18" t="s">
        <v>115</v>
      </c>
    </row>
    <row r="77" spans="1:7" ht="30" x14ac:dyDescent="0.25">
      <c r="A77" s="112" t="str">
        <f>Niestac!C84</f>
        <v>Przetwarzanie rozproszone</v>
      </c>
      <c r="B77" s="18" t="s">
        <v>115</v>
      </c>
      <c r="C77" s="18" t="s">
        <v>115</v>
      </c>
      <c r="D77" s="18" t="s">
        <v>115</v>
      </c>
      <c r="E77" s="184" t="s">
        <v>136</v>
      </c>
      <c r="F77" s="18"/>
    </row>
    <row r="78" spans="1:7" ht="39" x14ac:dyDescent="0.25">
      <c r="A78" s="169" t="str">
        <f>Niestac!C85</f>
        <v xml:space="preserve">Przedmiot obieralny 11:    Teoria informacji i metody kompresji danych /  Optymalizacja ciągła / Wybrane zagadnienia kryptograficzne </v>
      </c>
      <c r="B78" s="18" t="s">
        <v>115</v>
      </c>
      <c r="C78" s="18"/>
      <c r="D78" s="18"/>
      <c r="E78" s="171"/>
      <c r="F78" s="18"/>
    </row>
    <row r="79" spans="1:7" ht="53.25" customHeight="1" x14ac:dyDescent="0.25">
      <c r="A79" s="119" t="str">
        <f>Niestac!C86</f>
        <v>Przedmiot obieralny 12:  Praktyka i teoria szeregowania zadań /  Programowanie wizualne</v>
      </c>
      <c r="B79" s="18" t="s">
        <v>115</v>
      </c>
      <c r="C79" s="18"/>
      <c r="D79" s="18" t="s">
        <v>115</v>
      </c>
      <c r="E79" s="186" t="s">
        <v>304</v>
      </c>
      <c r="F79" s="18"/>
    </row>
    <row r="80" spans="1:7" ht="20" x14ac:dyDescent="0.25">
      <c r="A80" s="169" t="str">
        <f>Niestac!C87</f>
        <v xml:space="preserve">Systemy wbudowane / Embedded systems </v>
      </c>
      <c r="B80" s="260" t="s">
        <v>115</v>
      </c>
      <c r="C80" s="260"/>
      <c r="D80" s="260" t="s">
        <v>115</v>
      </c>
      <c r="E80" s="258" t="s">
        <v>135</v>
      </c>
      <c r="F80" s="260" t="s">
        <v>115</v>
      </c>
    </row>
    <row r="81" spans="1:6" ht="13" x14ac:dyDescent="0.25">
      <c r="A81" s="119" t="str">
        <f>Niestac!C88</f>
        <v>Bezpieczeństwo systemów informatycznych</v>
      </c>
      <c r="B81" s="260" t="s">
        <v>115</v>
      </c>
      <c r="C81" s="260" t="s">
        <v>115</v>
      </c>
      <c r="D81" s="260" t="s">
        <v>115</v>
      </c>
      <c r="E81" s="186" t="s">
        <v>137</v>
      </c>
      <c r="F81" s="260" t="s">
        <v>115</v>
      </c>
    </row>
    <row r="82" spans="1:6" ht="26" x14ac:dyDescent="0.25">
      <c r="A82" s="164" t="str">
        <f>Niestac!C89</f>
        <v xml:space="preserve">Przedmiot obieralny 13: Systemy Przemysłu 4.0 / Systemy informacji geograficznej </v>
      </c>
      <c r="B82" s="260" t="s">
        <v>115</v>
      </c>
      <c r="C82" s="260" t="s">
        <v>115</v>
      </c>
      <c r="D82" s="260" t="s">
        <v>115</v>
      </c>
      <c r="E82" s="259" t="s">
        <v>134</v>
      </c>
      <c r="F82" s="260" t="s">
        <v>115</v>
      </c>
    </row>
    <row r="83" spans="1:6" ht="13" hidden="1" x14ac:dyDescent="0.25">
      <c r="A83" s="178">
        <f>Niestac!C90</f>
        <v>0</v>
      </c>
      <c r="B83" s="18"/>
      <c r="C83" s="18"/>
      <c r="D83" s="18"/>
      <c r="E83" s="186"/>
      <c r="F83" s="18"/>
    </row>
    <row r="84" spans="1:6" ht="13" hidden="1" x14ac:dyDescent="0.25">
      <c r="A84" s="180">
        <f>Niestac!C91</f>
        <v>0</v>
      </c>
      <c r="B84" s="18"/>
      <c r="C84" s="18"/>
      <c r="D84" s="18"/>
      <c r="E84" s="171"/>
      <c r="F84" s="18"/>
    </row>
    <row r="85" spans="1:6" ht="15.5" x14ac:dyDescent="0.25">
      <c r="A85" s="162" t="str">
        <f>Niestac!C92</f>
        <v>Semestr 8:</v>
      </c>
      <c r="B85" s="81"/>
      <c r="C85" s="81"/>
      <c r="D85" s="81"/>
      <c r="E85" s="185"/>
      <c r="F85" s="81"/>
    </row>
    <row r="86" spans="1:6" ht="13" hidden="1" x14ac:dyDescent="0.25">
      <c r="A86" s="119" t="str">
        <f>Niestac!C93</f>
        <v>Moduł kształcenia</v>
      </c>
      <c r="B86" s="18"/>
      <c r="C86" s="18"/>
      <c r="D86" s="18"/>
      <c r="E86" s="171"/>
      <c r="F86" s="18"/>
    </row>
    <row r="87" spans="1:6" ht="13" x14ac:dyDescent="0.25">
      <c r="A87" s="255" t="str">
        <f>Niestac!C94</f>
        <v xml:space="preserve">Przygotowanie pracy dyplomowej </v>
      </c>
      <c r="B87" s="18" t="s">
        <v>115</v>
      </c>
      <c r="C87" s="18"/>
      <c r="D87" s="18"/>
      <c r="E87" s="171"/>
      <c r="F87" s="18"/>
    </row>
    <row r="88" spans="1:6" ht="13" x14ac:dyDescent="0.25">
      <c r="A88" s="257" t="str">
        <f>Niestac!C95</f>
        <v>Przetwarzanie masywnych danych - BigData</v>
      </c>
      <c r="B88" s="18" t="s">
        <v>115</v>
      </c>
      <c r="C88" s="18"/>
      <c r="D88" s="18" t="s">
        <v>115</v>
      </c>
      <c r="E88" s="171"/>
      <c r="F88" s="18" t="s">
        <v>115</v>
      </c>
    </row>
    <row r="89" spans="1:6" ht="13" x14ac:dyDescent="0.25">
      <c r="A89" s="255" t="str">
        <f>Niestac!C96</f>
        <v>Seminarium dyplomowe</v>
      </c>
      <c r="B89" s="18" t="s">
        <v>115</v>
      </c>
      <c r="C89" s="18"/>
      <c r="D89" s="18"/>
      <c r="E89" s="171"/>
      <c r="F89" s="18"/>
    </row>
    <row r="90" spans="1:6" ht="13" x14ac:dyDescent="0.25">
      <c r="A90" s="257" t="e">
        <f>Niestac!#REF!</f>
        <v>#REF!</v>
      </c>
      <c r="B90" s="18" t="s">
        <v>115</v>
      </c>
      <c r="C90" s="18"/>
      <c r="D90" s="18"/>
      <c r="E90" s="171"/>
      <c r="F90" s="18" t="s">
        <v>115</v>
      </c>
    </row>
    <row r="91" spans="1:6" ht="54.75" customHeight="1" x14ac:dyDescent="0.25">
      <c r="A91" s="255" t="str">
        <f>Niestac!C98</f>
        <v xml:space="preserve">Przedmiot obieralny 14 - (nauki społeczne): Przedsiębiorczość w IT  / Koncepcja i narzędzia zarządzania nowoczesnym przedsiębiorstwem  </v>
      </c>
      <c r="B91" s="18" t="s">
        <v>115</v>
      </c>
      <c r="C91" s="18"/>
      <c r="D91" s="18"/>
      <c r="E91" s="171"/>
      <c r="F91" s="18"/>
    </row>
    <row r="92" spans="1:6" ht="13" x14ac:dyDescent="0.25">
      <c r="A92" s="257" t="e">
        <f>Niestac!#REF!</f>
        <v>#REF!</v>
      </c>
      <c r="B92" s="18" t="s">
        <v>115</v>
      </c>
      <c r="C92" s="18"/>
      <c r="D92" s="18"/>
      <c r="E92" s="171"/>
      <c r="F92" s="18" t="s">
        <v>115</v>
      </c>
    </row>
    <row r="93" spans="1:6" ht="13" hidden="1" x14ac:dyDescent="0.25">
      <c r="A93" s="112">
        <f>Niestac!C99</f>
        <v>0</v>
      </c>
      <c r="B93" s="81"/>
      <c r="C93" s="81"/>
      <c r="D93" s="81"/>
      <c r="E93" s="185"/>
      <c r="F93" s="81"/>
    </row>
    <row r="94" spans="1:6" ht="13" hidden="1" x14ac:dyDescent="0.25">
      <c r="A94" s="169">
        <f>Niestac!C100</f>
        <v>0</v>
      </c>
      <c r="B94" s="81"/>
      <c r="C94" s="81"/>
      <c r="D94" s="81"/>
      <c r="E94" s="185"/>
      <c r="F94" s="81"/>
    </row>
    <row r="95" spans="1:6" ht="13" hidden="1" x14ac:dyDescent="0.25">
      <c r="A95" s="181">
        <f>Niestac!C101</f>
        <v>0</v>
      </c>
      <c r="B95" s="81"/>
      <c r="C95" s="81"/>
      <c r="D95" s="81"/>
      <c r="E95" s="185"/>
      <c r="F95" s="81"/>
    </row>
    <row r="96" spans="1:6" ht="13" hidden="1" x14ac:dyDescent="0.25">
      <c r="A96" s="180" t="str">
        <f>Niestac!C102</f>
        <v>Podsumowanie wszystkich semestrów</v>
      </c>
      <c r="B96" s="81"/>
      <c r="C96" s="81"/>
      <c r="D96" s="81"/>
      <c r="E96" s="185"/>
      <c r="F96" s="81"/>
    </row>
    <row r="97" spans="1:6" ht="13" hidden="1" x14ac:dyDescent="0.25">
      <c r="A97" s="178">
        <f>Niestac!C103</f>
        <v>0</v>
      </c>
      <c r="B97" s="81"/>
      <c r="C97" s="81"/>
      <c r="D97" s="81"/>
      <c r="E97" s="185"/>
      <c r="F97" s="81"/>
    </row>
    <row r="99" spans="1:6" x14ac:dyDescent="0.25">
      <c r="A99" s="187" t="s">
        <v>91</v>
      </c>
      <c r="B99" s="188">
        <f>COUNTA(A5:A14)+COUNTA(A19:A25)+COUNTA(A30:A38)+COUNTA(A43:A49)+COUNTA(A54:A60)+COUNTA(A65:A71)+COUNTA(A76:A82)+COUNTA(A87:A92)</f>
        <v>60</v>
      </c>
    </row>
    <row r="100" spans="1:6" x14ac:dyDescent="0.25">
      <c r="A100" s="187" t="s">
        <v>92</v>
      </c>
      <c r="B100" s="188">
        <f>COUNTIF(B4:B94,"X")</f>
        <v>60</v>
      </c>
    </row>
    <row r="101" spans="1:6" x14ac:dyDescent="0.25">
      <c r="A101" s="187" t="s">
        <v>93</v>
      </c>
      <c r="B101" s="189">
        <f>B100/B99</f>
        <v>1</v>
      </c>
    </row>
    <row r="102" spans="1:6" x14ac:dyDescent="0.25">
      <c r="A102" s="187" t="s">
        <v>94</v>
      </c>
      <c r="B102" s="188">
        <f>COUNTIF(C4:C97,"X")</f>
        <v>20</v>
      </c>
    </row>
    <row r="103" spans="1:6" x14ac:dyDescent="0.25">
      <c r="A103" s="187" t="s">
        <v>95</v>
      </c>
      <c r="B103" s="189">
        <f>B102/$B99</f>
        <v>0.33333333333333331</v>
      </c>
    </row>
    <row r="104" spans="1:6" x14ac:dyDescent="0.25">
      <c r="A104" s="187" t="s">
        <v>96</v>
      </c>
      <c r="B104" s="188">
        <f>COUNTIF(D4:D94,"X")</f>
        <v>39</v>
      </c>
    </row>
    <row r="105" spans="1:6" x14ac:dyDescent="0.25">
      <c r="A105" s="187" t="s">
        <v>97</v>
      </c>
      <c r="B105" s="189">
        <f>B104/$B99</f>
        <v>0.65</v>
      </c>
    </row>
    <row r="106" spans="1:6" s="24" customFormat="1" x14ac:dyDescent="0.25">
      <c r="A106" s="187" t="s">
        <v>98</v>
      </c>
      <c r="B106" s="188">
        <f>COUNTIF(F3:F94,"X")</f>
        <v>41</v>
      </c>
      <c r="E106" s="173"/>
    </row>
    <row r="107" spans="1:6" s="24" customFormat="1" x14ac:dyDescent="0.25">
      <c r="A107" s="187" t="s">
        <v>99</v>
      </c>
      <c r="B107" s="189">
        <f>B106/$B$99</f>
        <v>0.68333333333333335</v>
      </c>
      <c r="E107" s="173"/>
    </row>
    <row r="109" spans="1:6" s="24" customFormat="1" ht="23" x14ac:dyDescent="0.25">
      <c r="A109" s="190" t="s">
        <v>100</v>
      </c>
      <c r="E109" s="173"/>
    </row>
    <row r="110" spans="1:6" s="24" customFormat="1" ht="23" x14ac:dyDescent="0.25">
      <c r="A110" s="191" t="s">
        <v>289</v>
      </c>
      <c r="E110" s="173"/>
    </row>
    <row r="111" spans="1:6" s="24" customFormat="1" ht="57.5" x14ac:dyDescent="0.25">
      <c r="A111" s="191" t="s">
        <v>101</v>
      </c>
      <c r="E111" s="173"/>
    </row>
    <row r="112" spans="1:6" s="24" customFormat="1" ht="57.5" x14ac:dyDescent="0.25">
      <c r="A112" s="191" t="s">
        <v>102</v>
      </c>
      <c r="E112" s="173"/>
    </row>
  </sheetData>
  <mergeCells count="1">
    <mergeCell ref="A1:F1"/>
  </mergeCells>
  <hyperlinks>
    <hyperlink ref="E19" r:id="rId1"/>
    <hyperlink ref="E30" r:id="rId2"/>
    <hyperlink ref="E42" r:id="rId3"/>
    <hyperlink ref="E44" r:id="rId4"/>
    <hyperlink ref="E48" r:id="rId5"/>
    <hyperlink ref="E55" r:id="rId6"/>
    <hyperlink ref="E57" r:id="rId7"/>
    <hyperlink ref="E80" r:id="rId8"/>
    <hyperlink ref="E69" r:id="rId9" display="http://www.cs.put.poznan.pl/amichalski"/>
    <hyperlink ref="E77" r:id="rId10"/>
    <hyperlink ref="E82" r:id="rId11" display="http://www.cs.put.poznan.pl/mkasprzak/bio/lab.html ;  "/>
    <hyperlink ref="E31" r:id="rId12"/>
  </hyperlinks>
  <pageMargins left="0.49" right="0.33" top="0.75" bottom="0.75" header="0.3" footer="0.3"/>
  <pageSetup paperSize="9" scale="45" orientation="portrait" r:id="rId13"/>
  <rowBreaks count="1" manualBreakCount="1">
    <brk id="5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95"/>
  <sheetViews>
    <sheetView zoomScale="75" zoomScaleNormal="75" workbookViewId="0">
      <selection activeCell="A77" sqref="A77"/>
    </sheetView>
  </sheetViews>
  <sheetFormatPr defaultRowHeight="12.5" x14ac:dyDescent="0.25"/>
  <cols>
    <col min="1" max="1" width="36" style="192" customWidth="1"/>
    <col min="2" max="3" width="25.7265625" style="142" customWidth="1"/>
    <col min="4" max="4" width="22.26953125" customWidth="1"/>
  </cols>
  <sheetData>
    <row r="1" spans="1:7" ht="15.5" x14ac:dyDescent="0.35">
      <c r="A1" s="196" t="s">
        <v>107</v>
      </c>
    </row>
    <row r="2" spans="1:7" s="197" customFormat="1" ht="26" x14ac:dyDescent="0.25">
      <c r="A2" s="283" t="s">
        <v>58</v>
      </c>
      <c r="B2" s="99" t="s">
        <v>10</v>
      </c>
      <c r="C2" s="99" t="s">
        <v>14</v>
      </c>
      <c r="D2" s="284" t="s">
        <v>265</v>
      </c>
    </row>
    <row r="3" spans="1:7" s="197" customFormat="1" ht="13" x14ac:dyDescent="0.25">
      <c r="A3" s="283" t="s">
        <v>57</v>
      </c>
      <c r="B3" s="99"/>
      <c r="C3" s="99"/>
      <c r="D3" s="285"/>
    </row>
    <row r="4" spans="1:7" ht="13" x14ac:dyDescent="0.25">
      <c r="A4" s="253" t="str">
        <f>Niestac!C10</f>
        <v>Semestr 1:</v>
      </c>
      <c r="B4" s="199"/>
      <c r="C4" s="199"/>
    </row>
    <row r="5" spans="1:7" ht="25.5" customHeight="1" x14ac:dyDescent="0.25">
      <c r="A5" s="92" t="str">
        <f>Niestac!C11</f>
        <v>Moduł kształcenia</v>
      </c>
      <c r="B5" s="19" t="str">
        <f>CONCATENATE(IF(ISERR(FIND(#REF!,Niestac!$R11))=FALSE,#REF!,""),IF(ISERR(FIND(#REF!,Niestac!$R11))=FALSE,", ",""),IF(ISERR(FIND(#REF!,Niestac!$R11))=FALSE,#REF!,""),IF(ISERR(FIND(#REF!,Niestac!$R11))=FALSE,", ",""),IF(ISERR(FIND(#REF!,Niestac!$R11))=FALSE,#REF!,""),IF(ISERR(FIND(#REF!,Niestac!$R11))=FALSE,", ",""),IF(ISERR(FIND(#REF!,Niestac!$R11))=FALSE,#REF!,""),IF(ISERR(FIND(#REF!,Niestac!$R11))=FALSE,", ",""),IF(ISERR(FIND(#REF!,Niestac!$R11))=FALSE,#REF!,""),IF(ISERR(FIND(#REF!,Niestac!$R11))=FALSE,", ",""),IF(ISERR(FIND(#REF!,Niestac!$R11))=FALSE,#REF!,""),IF(ISERR(FIND(#REF!,Niestac!$R11))=FALSE,", ",""),IF(ISERR(FIND(#REF!,Niestac!$R11))=FALSE,#REF!,""),IF(ISERR(FIND(#REF!,Niestac!$R11))=FALSE,", ",""),IF(ISERR(FIND(#REF!,Niestac!$R11))=FALSE,#REF!,""),IF(ISERR(FIND(#REF!,Niestac!$R11))=FALSE,", ",""),IF(ISERR(FIND(#REF!,Niestac!$R11))=FALSE,#REF!,""),IF(ISERR(FIND(#REF!,Niestac!$R11))=FALSE,", ",""),IF(ISERR(FIND(#REF!,Niestac!$R11))=FALSE,#REF!,""),IF(ISERR(FIND(#REF!,Niestac!$R11))=FALSE,", ",""),IF(ISERR(FIND(#REF!,Niestac!$R11))=FALSE,#REF!,""),IF(ISERR(FIND(#REF!,Niestac!$R11))=FALSE,", ",""))</f>
        <v/>
      </c>
      <c r="C5" s="198" t="str">
        <f>CONCATENATE(IF(ISERR(FIND(#REF!,Niestac!$S11))=FALSE,#REF!,""),IF(ISERR(FIND(#REF!,Niestac!$S11))=FALSE,", ",""),IF(ISERR(FIND(#REF!,Niestac!$S11))=FALSE,#REF!,""),IF(ISERR(FIND(#REF!,Niestac!$S11))=FALSE,", ",""),IF(ISERR(FIND(#REF!,Niestac!$S11))=FALSE,#REF!,""),IF(ISERR(FIND(#REF!,Niestac!$S11))=FALSE,", ",""),IF(ISERR(FIND(#REF!,Niestac!$S11))=FALSE,#REF!,""),IF(ISERR(FIND(#REF!,Niestac!$S11))=FALSE,", ",""),IF(ISERR(FIND(#REF!,Niestac!$S11))=FALSE,#REF!,""),IF(ISERR(FIND(#REF!,Niestac!$S11))=FALSE,", ",""),IF(ISERR(FIND(#REF!,Niestac!$S11))=FALSE,#REF!,""),IF(ISERR(FIND(#REF!,Niestac!$S11))=FALSE,", ",""),IF(ISERR(FIND(#REF!,Niestac!$S11))=FALSE,#REF!,""),IF(ISERR(FIND(#REF!,Niestac!$S11))=FALSE,", ",""),IF(ISERR(FIND(#REF!,Niestac!$S11))=FALSE,#REF!,""),IF(ISERR(FIND(#REF!,Niestac!$S11))=FALSE,", ",""), IF(ISERR(FIND(#REF!,Niestac!$S11))=FALSE,#REF!,""),IF(ISERR(FIND(#REF!,Niestac!$S11))=FALSE,", ",""), IF(ISERR(FIND(#REF!,Niestac!$S11))=FALSE,#REF!,""),IF(ISERR(FIND(#REF!,Niestac!$S11))=FALSE,", ",""), IF(ISERR(FIND(#REF!,Niestac!$S11))=FALSE,#REF!,""),IF(ISERR(FIND(#REF!,Niestac!$S11))=FALSE,", ",""), IF(ISERR(FIND(#REF!,Niestac!$S11))=FALSE,#REF!,""),IF(ISERR(FIND(#REF!,Niestac!$S11))=FALSE,", ",""), IF(ISERR(FIND(#REF!,Niestac!$S11))=FALSE,#REF!,""),IF(ISERR(FIND(#REF!,Niestac!$S11))=FALSE,", ",""), IF(ISERR(FIND(#REF!,Niestac!$S11))=FALSE,#REF!,""),IF(ISERR(FIND(#REF!,Niestac!$S11))=FALSE,", ",""), IF(ISERR(FIND(#REF!,Niestac!$S11))=FALSE,#REF!,""),IF(ISERR(FIND(#REF!,Niestac!$S11))=FALSE,", ",""), IF(ISERR(FIND(#REF!,Niestac!$S11))=FALSE,#REF!,""),IF(ISERR(FIND(#REF!,Niestac!$S11))=FALSE,", ",""), IF(ISERR(FIND(#REF!,Niestac!$S11))=FALSE,#REF!,""),IF(ISERR(FIND(#REF!,Niestac!$S11))=FALSE,", ",""), IF(ISERR(FIND(#REF!,Niestac!$S11))=FALSE,#REF!,""),IF(ISERR(FIND(#REF!,Niestac!$S11))=FALSE,", ",""), IF(ISERR(FIND(#REF!,Niestac!$S11))=FALSE,#REF!,""),IF(ISERR(FIND(#REF!,Niestac!$S11))=FALSE,", ",""), IF(ISERR(FIND(#REF!,Niestac!$S11))=FALSE,#REF!,""),IF(ISERR(FIND(#REF!,Niestac!$S11))=FALSE,", ",""),IF(ISERR(FIND(#REF!,Niestac!$S11))=FALSE,#REF!,""),IF(ISERR(FIND(#REF!,Niestac!$S11))=FALSE,", ",""),IF(ISERR(FIND(#REF!,Niestac!$S11))=FALSE,#REF!,""),IF(ISERR(FIND(#REF!,Niestac!$S11))=FALSE,", ",""))</f>
        <v/>
      </c>
    </row>
    <row r="6" spans="1:7" ht="25" x14ac:dyDescent="0.25">
      <c r="A6" s="92" t="str">
        <f>Niestac!C12</f>
        <v>Analiza matematyczna</v>
      </c>
      <c r="B6" s="381" t="str">
        <f>CONCATENATE(IF(ISERR(FIND(Opis_efektow_inz!$D$5,Niestac!$R12))=FALSE,Opis_efektow_inz!$D$5,""),IF(ISERR(FIND(Opis_efektow_inz!$D$5,Niestac!$R12))=FALSE,", ",""),IF(ISERR(FIND(Opis_efektow_inz!$D$6,Niestac!$R12))=FALSE,Opis_efektow_inz!$D$6,""),IF(ISERR(FIND(Opis_efektow_inz!$D$6,Niestac!$R12))=FALSE,", ",""),IF(ISERR(FIND(Opis_efektow_inz!$D$7,Niestac!$R12))=FALSE,Opis_efektow_inz!$D$7,""),IF(ISERR(FIND(Opis_efektow_inz!$D$7,Niestac!$R12))=FALSE,", ",""))</f>
        <v/>
      </c>
      <c r="C6" s="198" t="str">
        <f>CONCATENATE(IF(ISERR(FIND(Opis_efektow_inz!$D$8,Niestac!$S12))=FALSE,Opis_efektow_inz!$D$8,""),IF(ISERR(FIND(Opis_efektow_inz!$D$8,Niestac!$S12))=FALSE,", ",""),IF(ISERR(FIND(Opis_efektow_inz!$D$9,Niestac!$S12))=FALSE,Opis_efektow_inz!$D$9,""),IF(ISERR(FIND(Opis_efektow_inz!$D$9,Niestac!$S12))=FALSE,", 
",""),IF(ISERR(FIND(Opis_efektow_inz!$D$10,Niestac!$S12))=FALSE,Opis_efektow_inz!$D$10,""),IF(ISERR(FIND(Opis_efektow_inz!$D$10,Niestac!$S12))=FALSE,", ",""),IF(ISERR(FIND(Opis_efektow_inz!$D$11,Niestac!$S12))=FALSE,Opis_efektow_inz!$D$11,""),IF(ISERR(FIND(Opis_efektow_inz!$D$11,Niestac!$S12))=FALSE,", ",""),IF(ISERR(FIND(Opis_efektow_inz!$D$12,Niestac!$S12))=FALSE,Opis_efektow_inz!$D$12,""),IF(ISERR(FIND(Opis_efektow_inz!$D$12,Niestac!$S12))=FALSE,", ",""),IF(ISERR(FIND(Opis_efektow_inz!$D$13,Niestac!$S12))=FALSE,Opis_efektow_inz!$D$13,""),IF(ISERR(FIND(Opis_efektow_inz!$D$13,Niestac!$S12))=FALSE,", ",""),IF(ISERR(FIND(Opis_efektow_inz!$D$14,Niestac!$S12))=FALSE,Opis_efektow_inz!$D$14,""),IF(ISERR(FIND(Opis_efektow_inz!$D$14,Niestac!$S12))=FALSE,", ",""),IF(ISERR(FIND(Opis_efektow_inz!$D$15,Niestac!$S12))=FALSE,Opis_efektow_inz!$D$15,""),IF(ISERR(FIND(Opis_efektow_inz!$D$15,Niestac!$S12))=FALSE,", ",""),IF(ISERR(FIND(Opis_efektow_inz!$D$16,Niestac!$S12))=FALSE,Opis_efektow_inz!$D$16,""),IF(ISERR(FIND(Opis_efektow_inz!$D$16,Niestac!$S12))=FALSE,", ",""),IF(ISERR(FIND(Opis_efektow_inz!$D$17,Niestac!$S12))=FALSE,Opis_efektow_inz!$D$17,""),IF(ISERR(FIND(Opis_efektow_inz!$D$17,Niestac!$S12))=FALSE,", ",""),IF(ISERR(FIND(Opis_efektow_inz!$D$18,Niestac!$S12))=FALSE,Opis_efektow_inz!$D$18,""),IF(ISERR(FIND(Opis_efektow_inz!$D$18,Niestac!$S12))=FALSE,", ",""),IF(ISERR(FIND(Opis_efektow_inz!$D$19,Niestac!$S12))=FALSE,Opis_efektow_inz!$D$19,""),IF(ISERR(FIND(Opis_efektow_inz!$D$19,Niestac!$S12))=FALSE,", ",""))</f>
        <v xml:space="preserve">K1st_U4, 
</v>
      </c>
      <c r="D6" s="110" t="s">
        <v>266</v>
      </c>
      <c r="E6" s="142"/>
      <c r="F6" s="142"/>
      <c r="G6" s="142"/>
    </row>
    <row r="7" spans="1:7" ht="50" x14ac:dyDescent="0.25">
      <c r="A7" s="92" t="str">
        <f>Niestac!C13</f>
        <v>Przedmiot obieralny 1: Podstawy programowania - Delphi / Podstawy programowania - Python / Wprowadzenie do algorytmiki</v>
      </c>
      <c r="B7" s="381" t="str">
        <f>CONCATENATE(IF(ISERR(FIND(Opis_efektow_inz!$D$5,Niestac!$R13))=FALSE,Opis_efektow_inz!$D$5,""),IF(ISERR(FIND(Opis_efektow_inz!$D$5,Niestac!$R13))=FALSE,", ",""),IF(ISERR(FIND(Opis_efektow_inz!$D$6,Niestac!$R13))=FALSE,Opis_efektow_inz!$D$6,""),IF(ISERR(FIND(Opis_efektow_inz!$D$6,Niestac!$R13))=FALSE,", ",""),IF(ISERR(FIND(Opis_efektow_inz!$D$7,Niestac!$R13))=FALSE,Opis_efektow_inz!$D$7,""),IF(ISERR(FIND(Opis_efektow_inz!$D$7,Niestac!$R13))=FALSE,", ",""))</f>
        <v xml:space="preserve">K1st_W7, </v>
      </c>
      <c r="C7" s="198" t="str">
        <f>CONCATENATE(IF(ISERR(FIND(Opis_efektow_inz!$D$8,Niestac!$S13))=FALSE,Opis_efektow_inz!$D$8,""),IF(ISERR(FIND(Opis_efektow_inz!$D$8,Niestac!$S13))=FALSE,", ",""),IF(ISERR(FIND(Opis_efektow_inz!$D$9,Niestac!$S13))=FALSE,Opis_efektow_inz!$D$9,""),IF(ISERR(FIND(Opis_efektow_inz!$D$9,Niestac!$S13))=FALSE,", 
",""),IF(ISERR(FIND(Opis_efektow_inz!$D$10,Niestac!$S13))=FALSE,Opis_efektow_inz!$D$10,""),IF(ISERR(FIND(Opis_efektow_inz!$D$10,Niestac!$S13))=FALSE,", ",""),IF(ISERR(FIND(Opis_efektow_inz!$D$11,Niestac!$S13))=FALSE,Opis_efektow_inz!$D$11,""),IF(ISERR(FIND(Opis_efektow_inz!$D$11,Niestac!$S13))=FALSE,", ",""),IF(ISERR(FIND(Opis_efektow_inz!$D$12,Niestac!$S13))=FALSE,Opis_efektow_inz!$D$12,""),IF(ISERR(FIND(Opis_efektow_inz!$D$12,Niestac!$S13))=FALSE,", ",""),IF(ISERR(FIND(Opis_efektow_inz!$D$13,Niestac!$S13))=FALSE,Opis_efektow_inz!$D$13,""),IF(ISERR(FIND(Opis_efektow_inz!$D$13,Niestac!$S13))=FALSE,", ",""),IF(ISERR(FIND(Opis_efektow_inz!$D$14,Niestac!$S13))=FALSE,Opis_efektow_inz!$D$14,""),IF(ISERR(FIND(Opis_efektow_inz!$D$14,Niestac!$S13))=FALSE,", ",""),IF(ISERR(FIND(Opis_efektow_inz!$D$15,Niestac!$S13))=FALSE,Opis_efektow_inz!$D$15,""),IF(ISERR(FIND(Opis_efektow_inz!$D$15,Niestac!$S13))=FALSE,", ",""),IF(ISERR(FIND(Opis_efektow_inz!$D$16,Niestac!$S13))=FALSE,Opis_efektow_inz!$D$16,""),IF(ISERR(FIND(Opis_efektow_inz!$D$16,Niestac!$S13))=FALSE,", ",""),IF(ISERR(FIND(Opis_efektow_inz!$D$17,Niestac!$S13))=FALSE,Opis_efektow_inz!$D$17,""),IF(ISERR(FIND(Opis_efektow_inz!$D$17,Niestac!$S13))=FALSE,", ",""),IF(ISERR(FIND(Opis_efektow_inz!$D$18,Niestac!$S13))=FALSE,Opis_efektow_inz!$D$18,""),IF(ISERR(FIND(Opis_efektow_inz!$D$18,Niestac!$S13))=FALSE,", ",""),IF(ISERR(FIND(Opis_efektow_inz!$D$19,Niestac!$S13))=FALSE,Opis_efektow_inz!$D$19,""),IF(ISERR(FIND(Opis_efektow_inz!$D$19,Niestac!$S13))=FALSE,", ",""))</f>
        <v xml:space="preserve">K1st_U4, 
K1st_U11, </v>
      </c>
      <c r="D7" s="110" t="s">
        <v>267</v>
      </c>
      <c r="E7" s="142"/>
      <c r="F7" s="142"/>
      <c r="G7" s="142"/>
    </row>
    <row r="8" spans="1:7" ht="25" x14ac:dyDescent="0.25">
      <c r="A8" s="92" t="str">
        <f>Niestac!C14</f>
        <v>Wprowadzenie do informatyki / Introduction to Computing</v>
      </c>
      <c r="B8" s="381" t="str">
        <f>CONCATENATE(IF(ISERR(FIND(Opis_efektow_inz!$D$5,Niestac!$R14))=FALSE,Opis_efektow_inz!$D$5,""),IF(ISERR(FIND(Opis_efektow_inz!$D$5,Niestac!$R14))=FALSE,", ",""),IF(ISERR(FIND(Opis_efektow_inz!$D$6,Niestac!$R14))=FALSE,Opis_efektow_inz!$D$6,""),IF(ISERR(FIND(Opis_efektow_inz!$D$6,Niestac!$R14))=FALSE,", ",""),IF(ISERR(FIND(Opis_efektow_inz!$D$7,Niestac!$R14))=FALSE,Opis_efektow_inz!$D$7,""),IF(ISERR(FIND(Opis_efektow_inz!$D$7,Niestac!$R14))=FALSE,", ",""))</f>
        <v xml:space="preserve">K1st_W6, </v>
      </c>
      <c r="C8" s="198" t="str">
        <f>CONCATENATE(IF(ISERR(FIND(Opis_efektow_inz!$D$8,Niestac!$S14))=FALSE,Opis_efektow_inz!$D$8,""),IF(ISERR(FIND(Opis_efektow_inz!$D$8,Niestac!$S14))=FALSE,", ",""),IF(ISERR(FIND(Opis_efektow_inz!$D$9,Niestac!$S14))=FALSE,Opis_efektow_inz!$D$9,""),IF(ISERR(FIND(Opis_efektow_inz!$D$9,Niestac!$S14))=FALSE,", 
",""),IF(ISERR(FIND(Opis_efektow_inz!$D$10,Niestac!$S14))=FALSE,Opis_efektow_inz!$D$10,""),IF(ISERR(FIND(Opis_efektow_inz!$D$10,Niestac!$S14))=FALSE,", ",""),IF(ISERR(FIND(Opis_efektow_inz!$D$11,Niestac!$S14))=FALSE,Opis_efektow_inz!$D$11,""),IF(ISERR(FIND(Opis_efektow_inz!$D$11,Niestac!$S14))=FALSE,", ",""),IF(ISERR(FIND(Opis_efektow_inz!$D$12,Niestac!$S14))=FALSE,Opis_efektow_inz!$D$12,""),IF(ISERR(FIND(Opis_efektow_inz!$D$12,Niestac!$S14))=FALSE,", ",""),IF(ISERR(FIND(Opis_efektow_inz!$D$13,Niestac!$S14))=FALSE,Opis_efektow_inz!$D$13,""),IF(ISERR(FIND(Opis_efektow_inz!$D$13,Niestac!$S14))=FALSE,", ",""),IF(ISERR(FIND(Opis_efektow_inz!$D$14,Niestac!$S14))=FALSE,Opis_efektow_inz!$D$14,""),IF(ISERR(FIND(Opis_efektow_inz!$D$14,Niestac!$S14))=FALSE,", ",""),IF(ISERR(FIND(Opis_efektow_inz!$D$15,Niestac!$S14))=FALSE,Opis_efektow_inz!$D$15,""),IF(ISERR(FIND(Opis_efektow_inz!$D$15,Niestac!$S14))=FALSE,", ",""),IF(ISERR(FIND(Opis_efektow_inz!$D$16,Niestac!$S14))=FALSE,Opis_efektow_inz!$D$16,""),IF(ISERR(FIND(Opis_efektow_inz!$D$16,Niestac!$S14))=FALSE,", ",""),IF(ISERR(FIND(Opis_efektow_inz!$D$17,Niestac!$S14))=FALSE,Opis_efektow_inz!$D$17,""),IF(ISERR(FIND(Opis_efektow_inz!$D$17,Niestac!$S14))=FALSE,", ",""),IF(ISERR(FIND(Opis_efektow_inz!$D$18,Niestac!$S14))=FALSE,Opis_efektow_inz!$D$18,""),IF(ISERR(FIND(Opis_efektow_inz!$D$18,Niestac!$S14))=FALSE,", ",""),IF(ISERR(FIND(Opis_efektow_inz!$D$19,Niestac!$S14))=FALSE,Opis_efektow_inz!$D$19,""),IF(ISERR(FIND(Opis_efektow_inz!$D$19,Niestac!$S14))=FALSE,", ",""))</f>
        <v xml:space="preserve">K1st_U5, </v>
      </c>
      <c r="D8" s="110" t="s">
        <v>267</v>
      </c>
      <c r="E8" s="142"/>
      <c r="F8" s="142"/>
      <c r="G8" s="142"/>
    </row>
    <row r="9" spans="1:7" ht="25" x14ac:dyDescent="0.25">
      <c r="A9" s="92" t="str">
        <f>Niestac!C15</f>
        <v>Matematyka dyskretna</v>
      </c>
      <c r="B9" s="381" t="str">
        <f>CONCATENATE(IF(ISERR(FIND(Opis_efektow_inz!$D$5,Niestac!$R15))=FALSE,Opis_efektow_inz!$D$5,""),IF(ISERR(FIND(Opis_efektow_inz!$D$5,Niestac!$R15))=FALSE,", ",""),IF(ISERR(FIND(Opis_efektow_inz!$D$6,Niestac!$R15))=FALSE,Opis_efektow_inz!$D$6,""),IF(ISERR(FIND(Opis_efektow_inz!$D$6,Niestac!$R15))=FALSE,", ",""),IF(ISERR(FIND(Opis_efektow_inz!$D$7,Niestac!$R15))=FALSE,Opis_efektow_inz!$D$7,""),IF(ISERR(FIND(Opis_efektow_inz!$D$7,Niestac!$R15))=FALSE,", ",""))</f>
        <v xml:space="preserve">K1st_W7, </v>
      </c>
      <c r="C9" s="198" t="str">
        <f>CONCATENATE(IF(ISERR(FIND(Opis_efektow_inz!$D$8,Niestac!$S15))=FALSE,Opis_efektow_inz!$D$8,""),IF(ISERR(FIND(Opis_efektow_inz!$D$8,Niestac!$S15))=FALSE,", ",""),IF(ISERR(FIND(Opis_efektow_inz!$D$9,Niestac!$S15))=FALSE,Opis_efektow_inz!$D$9,""),IF(ISERR(FIND(Opis_efektow_inz!$D$9,Niestac!$S15))=FALSE,", 
",""),IF(ISERR(FIND(Opis_efektow_inz!$D$10,Niestac!$S15))=FALSE,Opis_efektow_inz!$D$10,""),IF(ISERR(FIND(Opis_efektow_inz!$D$10,Niestac!$S15))=FALSE,", ",""),IF(ISERR(FIND(Opis_efektow_inz!$D$11,Niestac!$S15))=FALSE,Opis_efektow_inz!$D$11,""),IF(ISERR(FIND(Opis_efektow_inz!$D$11,Niestac!$S15))=FALSE,", ",""),IF(ISERR(FIND(Opis_efektow_inz!$D$12,Niestac!$S15))=FALSE,Opis_efektow_inz!$D$12,""),IF(ISERR(FIND(Opis_efektow_inz!$D$12,Niestac!$S15))=FALSE,", ",""),IF(ISERR(FIND(Opis_efektow_inz!$D$13,Niestac!$S15))=FALSE,Opis_efektow_inz!$D$13,""),IF(ISERR(FIND(Opis_efektow_inz!$D$13,Niestac!$S15))=FALSE,", ",""),IF(ISERR(FIND(Opis_efektow_inz!$D$14,Niestac!$S15))=FALSE,Opis_efektow_inz!$D$14,""),IF(ISERR(FIND(Opis_efektow_inz!$D$14,Niestac!$S15))=FALSE,", ",""),IF(ISERR(FIND(Opis_efektow_inz!$D$15,Niestac!$S15))=FALSE,Opis_efektow_inz!$D$15,""),IF(ISERR(FIND(Opis_efektow_inz!$D$15,Niestac!$S15))=FALSE,", ",""),IF(ISERR(FIND(Opis_efektow_inz!$D$16,Niestac!$S15))=FALSE,Opis_efektow_inz!$D$16,""),IF(ISERR(FIND(Opis_efektow_inz!$D$16,Niestac!$S15))=FALSE,", ",""),IF(ISERR(FIND(Opis_efektow_inz!$D$17,Niestac!$S15))=FALSE,Opis_efektow_inz!$D$17,""),IF(ISERR(FIND(Opis_efektow_inz!$D$17,Niestac!$S15))=FALSE,", ",""),IF(ISERR(FIND(Opis_efektow_inz!$D$18,Niestac!$S15))=FALSE,Opis_efektow_inz!$D$18,""),IF(ISERR(FIND(Opis_efektow_inz!$D$18,Niestac!$S15))=FALSE,", ",""),IF(ISERR(FIND(Opis_efektow_inz!$D$19,Niestac!$S15))=FALSE,Opis_efektow_inz!$D$19,""),IF(ISERR(FIND(Opis_efektow_inz!$D$19,Niestac!$S15))=FALSE,", ",""))</f>
        <v xml:space="preserve">K1st_U3, K1st_U4, 
</v>
      </c>
      <c r="D9" s="110" t="s">
        <v>267</v>
      </c>
      <c r="E9" s="142"/>
      <c r="F9" s="142"/>
      <c r="G9" s="142"/>
    </row>
    <row r="10" spans="1:7" x14ac:dyDescent="0.25">
      <c r="A10" s="92" t="str">
        <f>Niestac!C16</f>
        <v>Narzędzia informatyki</v>
      </c>
      <c r="B10" s="381" t="str">
        <f>CONCATENATE(IF(ISERR(FIND(Opis_efektow_inz!$D$5,Niestac!$R16))=FALSE,Opis_efektow_inz!$D$5,""),IF(ISERR(FIND(Opis_efektow_inz!$D$5,Niestac!$R16))=FALSE,", ",""),IF(ISERR(FIND(Opis_efektow_inz!$D$6,Niestac!$R16))=FALSE,Opis_efektow_inz!$D$6,""),IF(ISERR(FIND(Opis_efektow_inz!$D$6,Niestac!$R16))=FALSE,", ",""),IF(ISERR(FIND(Opis_efektow_inz!$D$7,Niestac!$R16))=FALSE,Opis_efektow_inz!$D$7,""),IF(ISERR(FIND(Opis_efektow_inz!$D$7,Niestac!$R16))=FALSE,", ",""))</f>
        <v xml:space="preserve">K1st_W7, </v>
      </c>
      <c r="C10" s="198" t="str">
        <f>CONCATENATE(IF(ISERR(FIND(Opis_efektow_inz!$D$8,Niestac!$S16))=FALSE,Opis_efektow_inz!$D$8,""),IF(ISERR(FIND(Opis_efektow_inz!$D$8,Niestac!$S16))=FALSE,", ",""),IF(ISERR(FIND(Opis_efektow_inz!$D$9,Niestac!$S16))=FALSE,Opis_efektow_inz!$D$9,""),IF(ISERR(FIND(Opis_efektow_inz!$D$9,Niestac!$S16))=FALSE,", 
",""),IF(ISERR(FIND(Opis_efektow_inz!$D$10,Niestac!$S16))=FALSE,Opis_efektow_inz!$D$10,""),IF(ISERR(FIND(Opis_efektow_inz!$D$10,Niestac!$S16))=FALSE,", ",""),IF(ISERR(FIND(Opis_efektow_inz!$D$11,Niestac!$S16))=FALSE,Opis_efektow_inz!$D$11,""),IF(ISERR(FIND(Opis_efektow_inz!$D$11,Niestac!$S16))=FALSE,", ",""),IF(ISERR(FIND(Opis_efektow_inz!$D$12,Niestac!$S16))=FALSE,Opis_efektow_inz!$D$12,""),IF(ISERR(FIND(Opis_efektow_inz!$D$12,Niestac!$S16))=FALSE,", ",""),IF(ISERR(FIND(Opis_efektow_inz!$D$13,Niestac!$S16))=FALSE,Opis_efektow_inz!$D$13,""),IF(ISERR(FIND(Opis_efektow_inz!$D$13,Niestac!$S16))=FALSE,", ",""),IF(ISERR(FIND(Opis_efektow_inz!$D$14,Niestac!$S16))=FALSE,Opis_efektow_inz!$D$14,""),IF(ISERR(FIND(Opis_efektow_inz!$D$14,Niestac!$S16))=FALSE,", ",""),IF(ISERR(FIND(Opis_efektow_inz!$D$15,Niestac!$S16))=FALSE,Opis_efektow_inz!$D$15,""),IF(ISERR(FIND(Opis_efektow_inz!$D$15,Niestac!$S16))=FALSE,", ",""),IF(ISERR(FIND(Opis_efektow_inz!$D$16,Niestac!$S16))=FALSE,Opis_efektow_inz!$D$16,""),IF(ISERR(FIND(Opis_efektow_inz!$D$16,Niestac!$S16))=FALSE,", ",""),IF(ISERR(FIND(Opis_efektow_inz!$D$17,Niestac!$S16))=FALSE,Opis_efektow_inz!$D$17,""),IF(ISERR(FIND(Opis_efektow_inz!$D$17,Niestac!$S16))=FALSE,", ",""),IF(ISERR(FIND(Opis_efektow_inz!$D$18,Niestac!$S16))=FALSE,Opis_efektow_inz!$D$18,""),IF(ISERR(FIND(Opis_efektow_inz!$D$18,Niestac!$S16))=FALSE,", ",""),IF(ISERR(FIND(Opis_efektow_inz!$D$19,Niestac!$S16))=FALSE,Opis_efektow_inz!$D$19,""),IF(ISERR(FIND(Opis_efektow_inz!$D$19,Niestac!$S16))=FALSE,", ",""))</f>
        <v xml:space="preserve">K1st_U5, </v>
      </c>
      <c r="D10" s="110" t="s">
        <v>267</v>
      </c>
      <c r="E10" s="142"/>
      <c r="F10" s="142"/>
      <c r="G10" s="142"/>
    </row>
    <row r="11" spans="1:7" ht="25" x14ac:dyDescent="0.25">
      <c r="A11" s="92" t="str">
        <f>Niestac!C17</f>
        <v>Logika obliczeniowa</v>
      </c>
      <c r="B11" s="381" t="str">
        <f>CONCATENATE(IF(ISERR(FIND(Opis_efektow_inz!$D$5,Niestac!$R17))=FALSE,Opis_efektow_inz!$D$5,""),IF(ISERR(FIND(Opis_efektow_inz!$D$5,Niestac!$R17))=FALSE,", ",""),IF(ISERR(FIND(Opis_efektow_inz!$D$6,Niestac!$R17))=FALSE,Opis_efektow_inz!$D$6,""),IF(ISERR(FIND(Opis_efektow_inz!$D$6,Niestac!$R17))=FALSE,", ",""),IF(ISERR(FIND(Opis_efektow_inz!$D$7,Niestac!$R17))=FALSE,Opis_efektow_inz!$D$7,""),IF(ISERR(FIND(Opis_efektow_inz!$D$7,Niestac!$R17))=FALSE,", ",""))</f>
        <v xml:space="preserve">K1st_W7, </v>
      </c>
      <c r="C11" s="198" t="str">
        <f>CONCATENATE(IF(ISERR(FIND(Opis_efektow_inz!$D$8,Niestac!$S17))=FALSE,Opis_efektow_inz!$D$8,""),IF(ISERR(FIND(Opis_efektow_inz!$D$8,Niestac!$S17))=FALSE,", ",""),IF(ISERR(FIND(Opis_efektow_inz!$D$9,Niestac!$S17))=FALSE,Opis_efektow_inz!$D$9,""),IF(ISERR(FIND(Opis_efektow_inz!$D$9,Niestac!$S17))=FALSE,", 
",""),IF(ISERR(FIND(Opis_efektow_inz!$D$10,Niestac!$S17))=FALSE,Opis_efektow_inz!$D$10,""),IF(ISERR(FIND(Opis_efektow_inz!$D$10,Niestac!$S17))=FALSE,", ",""),IF(ISERR(FIND(Opis_efektow_inz!$D$11,Niestac!$S17))=FALSE,Opis_efektow_inz!$D$11,""),IF(ISERR(FIND(Opis_efektow_inz!$D$11,Niestac!$S17))=FALSE,", ",""),IF(ISERR(FIND(Opis_efektow_inz!$D$12,Niestac!$S17))=FALSE,Opis_efektow_inz!$D$12,""),IF(ISERR(FIND(Opis_efektow_inz!$D$12,Niestac!$S17))=FALSE,", ",""),IF(ISERR(FIND(Opis_efektow_inz!$D$13,Niestac!$S17))=FALSE,Opis_efektow_inz!$D$13,""),IF(ISERR(FIND(Opis_efektow_inz!$D$13,Niestac!$S17))=FALSE,", ",""),IF(ISERR(FIND(Opis_efektow_inz!$D$14,Niestac!$S17))=FALSE,Opis_efektow_inz!$D$14,""),IF(ISERR(FIND(Opis_efektow_inz!$D$14,Niestac!$S17))=FALSE,", ",""),IF(ISERR(FIND(Opis_efektow_inz!$D$15,Niestac!$S17))=FALSE,Opis_efektow_inz!$D$15,""),IF(ISERR(FIND(Opis_efektow_inz!$D$15,Niestac!$S17))=FALSE,", ",""),IF(ISERR(FIND(Opis_efektow_inz!$D$16,Niestac!$S17))=FALSE,Opis_efektow_inz!$D$16,""),IF(ISERR(FIND(Opis_efektow_inz!$D$16,Niestac!$S17))=FALSE,", ",""),IF(ISERR(FIND(Opis_efektow_inz!$D$17,Niestac!$S17))=FALSE,Opis_efektow_inz!$D$17,""),IF(ISERR(FIND(Opis_efektow_inz!$D$17,Niestac!$S17))=FALSE,", ",""),IF(ISERR(FIND(Opis_efektow_inz!$D$18,Niestac!$S17))=FALSE,Opis_efektow_inz!$D$18,""),IF(ISERR(FIND(Opis_efektow_inz!$D$18,Niestac!$S17))=FALSE,", ",""),IF(ISERR(FIND(Opis_efektow_inz!$D$19,Niestac!$S17))=FALSE,Opis_efektow_inz!$D$19,""),IF(ISERR(FIND(Opis_efektow_inz!$D$19,Niestac!$S17))=FALSE,", ",""))</f>
        <v xml:space="preserve">K1st_U3, K1st_U4, 
</v>
      </c>
      <c r="D11" s="110" t="s">
        <v>267</v>
      </c>
      <c r="E11" s="142"/>
      <c r="F11" s="142"/>
      <c r="G11" s="142"/>
    </row>
    <row r="12" spans="1:7" x14ac:dyDescent="0.25">
      <c r="A12" s="92" t="str">
        <f>Niestac!C18</f>
        <v>Jezyk angielski</v>
      </c>
      <c r="B12" s="381" t="str">
        <f>CONCATENATE(IF(ISERR(FIND(Opis_efektow_inz!$D$5,Niestac!$R18))=FALSE,Opis_efektow_inz!$D$5,""),IF(ISERR(FIND(Opis_efektow_inz!$D$5,Niestac!$R18))=FALSE,", ",""),IF(ISERR(FIND(Opis_efektow_inz!$D$6,Niestac!$R18))=FALSE,Opis_efektow_inz!$D$6,""),IF(ISERR(FIND(Opis_efektow_inz!$D$6,Niestac!$R18))=FALSE,", ",""),IF(ISERR(FIND(Opis_efektow_inz!$D$7,Niestac!$R18))=FALSE,Opis_efektow_inz!$D$7,""),IF(ISERR(FIND(Opis_efektow_inz!$D$7,Niestac!$R18))=FALSE,", ",""))</f>
        <v/>
      </c>
      <c r="C12" s="198" t="str">
        <f>CONCATENATE(IF(ISERR(FIND(Opis_efektow_inz!$D$8,Niestac!$S18))=FALSE,Opis_efektow_inz!$D$8,""),IF(ISERR(FIND(Opis_efektow_inz!$D$8,Niestac!$S18))=FALSE,", ",""),IF(ISERR(FIND(Opis_efektow_inz!$D$9,Niestac!$S18))=FALSE,Opis_efektow_inz!$D$9,""),IF(ISERR(FIND(Opis_efektow_inz!$D$9,Niestac!$S18))=FALSE,", 
",""),IF(ISERR(FIND(Opis_efektow_inz!$D$10,Niestac!$S18))=FALSE,Opis_efektow_inz!$D$10,""),IF(ISERR(FIND(Opis_efektow_inz!$D$10,Niestac!$S18))=FALSE,", ",""),IF(ISERR(FIND(Opis_efektow_inz!$D$11,Niestac!$S18))=FALSE,Opis_efektow_inz!$D$11,""),IF(ISERR(FIND(Opis_efektow_inz!$D$11,Niestac!$S18))=FALSE,", ",""),IF(ISERR(FIND(Opis_efektow_inz!$D$12,Niestac!$S18))=FALSE,Opis_efektow_inz!$D$12,""),IF(ISERR(FIND(Opis_efektow_inz!$D$12,Niestac!$S18))=FALSE,", ",""),IF(ISERR(FIND(Opis_efektow_inz!$D$13,Niestac!$S18))=FALSE,Opis_efektow_inz!$D$13,""),IF(ISERR(FIND(Opis_efektow_inz!$D$13,Niestac!$S18))=FALSE,", ",""),IF(ISERR(FIND(Opis_efektow_inz!$D$14,Niestac!$S18))=FALSE,Opis_efektow_inz!$D$14,""),IF(ISERR(FIND(Opis_efektow_inz!$D$14,Niestac!$S18))=FALSE,", ",""),IF(ISERR(FIND(Opis_efektow_inz!$D$15,Niestac!$S18))=FALSE,Opis_efektow_inz!$D$15,""),IF(ISERR(FIND(Opis_efektow_inz!$D$15,Niestac!$S18))=FALSE,", ",""),IF(ISERR(FIND(Opis_efektow_inz!$D$16,Niestac!$S18))=FALSE,Opis_efektow_inz!$D$16,""),IF(ISERR(FIND(Opis_efektow_inz!$D$16,Niestac!$S18))=FALSE,", ",""),IF(ISERR(FIND(Opis_efektow_inz!$D$17,Niestac!$S18))=FALSE,Opis_efektow_inz!$D$17,""),IF(ISERR(FIND(Opis_efektow_inz!$D$17,Niestac!$S18))=FALSE,", ",""),IF(ISERR(FIND(Opis_efektow_inz!$D$18,Niestac!$S18))=FALSE,Opis_efektow_inz!$D$18,""),IF(ISERR(FIND(Opis_efektow_inz!$D$18,Niestac!$S18))=FALSE,", ",""),IF(ISERR(FIND(Opis_efektow_inz!$D$19,Niestac!$S18))=FALSE,Opis_efektow_inz!$D$19,""),IF(ISERR(FIND(Opis_efektow_inz!$D$19,Niestac!$S18))=FALSE,", ",""))</f>
        <v/>
      </c>
      <c r="D12" s="110"/>
      <c r="E12" s="142"/>
      <c r="F12" s="142"/>
      <c r="G12" s="142"/>
    </row>
    <row r="13" spans="1:7" x14ac:dyDescent="0.25">
      <c r="A13" s="92" t="str">
        <f>Niestac!C19</f>
        <v>Usługi biblioteczne i informacyjne</v>
      </c>
      <c r="B13" s="381" t="str">
        <f>CONCATENATE(IF(ISERR(FIND(Opis_efektow_inz!$D$5,Niestac!$R19))=FALSE,Opis_efektow_inz!$D$5,""),IF(ISERR(FIND(Opis_efektow_inz!$D$5,Niestac!$R19))=FALSE,", ",""),IF(ISERR(FIND(Opis_efektow_inz!$D$6,Niestac!$R19))=FALSE,Opis_efektow_inz!$D$6,""),IF(ISERR(FIND(Opis_efektow_inz!$D$6,Niestac!$R19))=FALSE,", ",""),IF(ISERR(FIND(Opis_efektow_inz!$D$7,Niestac!$R19))=FALSE,Opis_efektow_inz!$D$7,""),IF(ISERR(FIND(Opis_efektow_inz!$D$7,Niestac!$R19))=FALSE,", ",""))</f>
        <v/>
      </c>
      <c r="C13" s="198" t="str">
        <f>CONCATENATE(IF(ISERR(FIND(Opis_efektow_inz!$D$8,Niestac!$S19))=FALSE,Opis_efektow_inz!$D$8,""),IF(ISERR(FIND(Opis_efektow_inz!$D$8,Niestac!$S19))=FALSE,", ",""),IF(ISERR(FIND(Opis_efektow_inz!$D$9,Niestac!$S19))=FALSE,Opis_efektow_inz!$D$9,""),IF(ISERR(FIND(Opis_efektow_inz!$D$9,Niestac!$S19))=FALSE,", 
",""),IF(ISERR(FIND(Opis_efektow_inz!$D$10,Niestac!$S19))=FALSE,Opis_efektow_inz!$D$10,""),IF(ISERR(FIND(Opis_efektow_inz!$D$10,Niestac!$S19))=FALSE,", ",""),IF(ISERR(FIND(Opis_efektow_inz!$D$11,Niestac!$S19))=FALSE,Opis_efektow_inz!$D$11,""),IF(ISERR(FIND(Opis_efektow_inz!$D$11,Niestac!$S19))=FALSE,", ",""),IF(ISERR(FIND(Opis_efektow_inz!$D$12,Niestac!$S19))=FALSE,Opis_efektow_inz!$D$12,""),IF(ISERR(FIND(Opis_efektow_inz!$D$12,Niestac!$S19))=FALSE,", ",""),IF(ISERR(FIND(Opis_efektow_inz!$D$13,Niestac!$S19))=FALSE,Opis_efektow_inz!$D$13,""),IF(ISERR(FIND(Opis_efektow_inz!$D$13,Niestac!$S19))=FALSE,", ",""),IF(ISERR(FIND(Opis_efektow_inz!$D$14,Niestac!$S19))=FALSE,Opis_efektow_inz!$D$14,""),IF(ISERR(FIND(Opis_efektow_inz!$D$14,Niestac!$S19))=FALSE,", ",""),IF(ISERR(FIND(Opis_efektow_inz!$D$15,Niestac!$S19))=FALSE,Opis_efektow_inz!$D$15,""),IF(ISERR(FIND(Opis_efektow_inz!$D$15,Niestac!$S19))=FALSE,", ",""),IF(ISERR(FIND(Opis_efektow_inz!$D$16,Niestac!$S19))=FALSE,Opis_efektow_inz!$D$16,""),IF(ISERR(FIND(Opis_efektow_inz!$D$16,Niestac!$S19))=FALSE,", ",""),IF(ISERR(FIND(Opis_efektow_inz!$D$17,Niestac!$S19))=FALSE,Opis_efektow_inz!$D$17,""),IF(ISERR(FIND(Opis_efektow_inz!$D$17,Niestac!$S19))=FALSE,", ",""),IF(ISERR(FIND(Opis_efektow_inz!$D$18,Niestac!$S19))=FALSE,Opis_efektow_inz!$D$18,""),IF(ISERR(FIND(Opis_efektow_inz!$D$18,Niestac!$S19))=FALSE,", ",""),IF(ISERR(FIND(Opis_efektow_inz!$D$19,Niestac!$S19))=FALSE,Opis_efektow_inz!$D$19,""),IF(ISERR(FIND(Opis_efektow_inz!$D$19,Niestac!$S19))=FALSE,", ",""))</f>
        <v/>
      </c>
      <c r="D13" s="110"/>
      <c r="E13" s="142"/>
      <c r="F13" s="142"/>
      <c r="G13" s="142"/>
    </row>
    <row r="14" spans="1:7" ht="25" x14ac:dyDescent="0.25">
      <c r="A14" s="92" t="e">
        <f>Niestac!#REF!</f>
        <v>#REF!</v>
      </c>
      <c r="B14" s="381" t="str">
        <f>CONCATENATE(IF(ISERR(FIND(Opis_efektow_inz!$D$5,Niestac!#REF!))=FALSE,Opis_efektow_inz!$D$5,""),IF(ISERR(FIND(Opis_efektow_inz!$D$5,Niestac!#REF!))=FALSE,", ",""),IF(ISERR(FIND(Opis_efektow_inz!$D$6,Niestac!#REF!))=FALSE,Opis_efektow_inz!$D$6,""),IF(ISERR(FIND(Opis_efektow_inz!$D$6,Niestac!#REF!))=FALSE,", ",""),IF(ISERR(FIND(Opis_efektow_inz!$D$7,Niestac!#REF!))=FALSE,Opis_efektow_inz!$D$7,""),IF(ISERR(FIND(Opis_efektow_inz!$D$7,Niestac!#REF!))=FALSE,", ",""))</f>
        <v/>
      </c>
      <c r="C14" s="198" t="str">
        <f>CONCATENATE(IF(ISERR(FIND(Opis_efektow_inz!$D$8,Niestac!#REF!))=FALSE,Opis_efektow_inz!$D$8,""),IF(ISERR(FIND(Opis_efektow_inz!$D$8,Niestac!#REF!))=FALSE,", ",""),IF(ISERR(FIND(Opis_efektow_inz!$D$9,Niestac!#REF!))=FALSE,Opis_efektow_inz!$D$9,""),IF(ISERR(FIND(Opis_efektow_inz!$D$9,Niestac!#REF!))=FALSE,", 
",""),IF(ISERR(FIND(Opis_efektow_inz!$D$10,Niestac!#REF!))=FALSE,Opis_efektow_inz!$D$10,""),IF(ISERR(FIND(Opis_efektow_inz!$D$10,Niestac!#REF!))=FALSE,", ",""),IF(ISERR(FIND(Opis_efektow_inz!$D$11,Niestac!#REF!))=FALSE,Opis_efektow_inz!$D$11,""),IF(ISERR(FIND(Opis_efektow_inz!$D$11,Niestac!#REF!))=FALSE,", ",""),IF(ISERR(FIND(Opis_efektow_inz!$D$12,Niestac!#REF!))=FALSE,Opis_efektow_inz!$D$12,""),IF(ISERR(FIND(Opis_efektow_inz!$D$12,Niestac!#REF!))=FALSE,", ",""),IF(ISERR(FIND(Opis_efektow_inz!$D$13,Niestac!#REF!))=FALSE,Opis_efektow_inz!$D$13,""),IF(ISERR(FIND(Opis_efektow_inz!$D$13,Niestac!#REF!))=FALSE,", ",""),IF(ISERR(FIND(Opis_efektow_inz!$D$14,Niestac!#REF!))=FALSE,Opis_efektow_inz!$D$14,""),IF(ISERR(FIND(Opis_efektow_inz!$D$14,Niestac!#REF!))=FALSE,", ",""),IF(ISERR(FIND(Opis_efektow_inz!$D$15,Niestac!#REF!))=FALSE,Opis_efektow_inz!$D$15,""),IF(ISERR(FIND(Opis_efektow_inz!$D$15,Niestac!#REF!))=FALSE,", ",""),IF(ISERR(FIND(Opis_efektow_inz!$D$16,Niestac!#REF!))=FALSE,Opis_efektow_inz!$D$16,""),IF(ISERR(FIND(Opis_efektow_inz!$D$16,Niestac!#REF!))=FALSE,", ",""),IF(ISERR(FIND(Opis_efektow_inz!$D$17,Niestac!#REF!))=FALSE,Opis_efektow_inz!$D$17,""),IF(ISERR(FIND(Opis_efektow_inz!$D$17,Niestac!#REF!))=FALSE,", ",""),IF(ISERR(FIND(Opis_efektow_inz!$D$18,Niestac!#REF!))=FALSE,Opis_efektow_inz!$D$18,""),IF(ISERR(FIND(Opis_efektow_inz!$D$18,Niestac!#REF!))=FALSE,", ",""),IF(ISERR(FIND(Opis_efektow_inz!$D$19,Niestac!#REF!))=FALSE,Opis_efektow_inz!$D$19,""),IF(ISERR(FIND(Opis_efektow_inz!$D$19,Niestac!#REF!))=FALSE,", ",""))</f>
        <v/>
      </c>
      <c r="D14" s="110"/>
      <c r="E14" s="142"/>
      <c r="F14" s="142"/>
      <c r="G14" s="142"/>
    </row>
    <row r="15" spans="1:7" x14ac:dyDescent="0.25">
      <c r="A15" s="92" t="str">
        <f>Niestac!C20</f>
        <v>Podstawowe szkolenie z zakresu BHP</v>
      </c>
      <c r="B15" s="381" t="str">
        <f>CONCATENATE(IF(ISERR(FIND(Opis_efektow_inz!$D$5,Niestac!$R20))=FALSE,Opis_efektow_inz!$D$5,""),IF(ISERR(FIND(Opis_efektow_inz!$D$5,Niestac!$R20))=FALSE,", ",""),IF(ISERR(FIND(Opis_efektow_inz!$D$6,Niestac!$R20))=FALSE,Opis_efektow_inz!$D$6,""),IF(ISERR(FIND(Opis_efektow_inz!$D$6,Niestac!$R20))=FALSE,", ",""),IF(ISERR(FIND(Opis_efektow_inz!$D$7,Niestac!$R20))=FALSE,Opis_efektow_inz!$D$7,""),IF(ISERR(FIND(Opis_efektow_inz!$D$7,Niestac!$R20))=FALSE,", ",""))</f>
        <v/>
      </c>
      <c r="C15" s="198" t="str">
        <f>CONCATENATE(IF(ISERR(FIND(Opis_efektow_inz!$D$8,Niestac!$S20))=FALSE,Opis_efektow_inz!$D$8,""),IF(ISERR(FIND(Opis_efektow_inz!$D$8,Niestac!$S20))=FALSE,", ",""),IF(ISERR(FIND(Opis_efektow_inz!$D$9,Niestac!$S20))=FALSE,Opis_efektow_inz!$D$9,""),IF(ISERR(FIND(Opis_efektow_inz!$D$9,Niestac!$S20))=FALSE,", 
",""),IF(ISERR(FIND(Opis_efektow_inz!$D$10,Niestac!$S20))=FALSE,Opis_efektow_inz!$D$10,""),IF(ISERR(FIND(Opis_efektow_inz!$D$10,Niestac!$S20))=FALSE,", ",""),IF(ISERR(FIND(Opis_efektow_inz!$D$11,Niestac!$S20))=FALSE,Opis_efektow_inz!$D$11,""),IF(ISERR(FIND(Opis_efektow_inz!$D$11,Niestac!$S20))=FALSE,", ",""),IF(ISERR(FIND(Opis_efektow_inz!$D$12,Niestac!$S20))=FALSE,Opis_efektow_inz!$D$12,""),IF(ISERR(FIND(Opis_efektow_inz!$D$12,Niestac!$S20))=FALSE,", ",""),IF(ISERR(FIND(Opis_efektow_inz!$D$13,Niestac!$S20))=FALSE,Opis_efektow_inz!$D$13,""),IF(ISERR(FIND(Opis_efektow_inz!$D$13,Niestac!$S20))=FALSE,", ",""),IF(ISERR(FIND(Opis_efektow_inz!$D$14,Niestac!$S20))=FALSE,Opis_efektow_inz!$D$14,""),IF(ISERR(FIND(Opis_efektow_inz!$D$14,Niestac!$S20))=FALSE,", ",""),IF(ISERR(FIND(Opis_efektow_inz!$D$15,Niestac!$S20))=FALSE,Opis_efektow_inz!$D$15,""),IF(ISERR(FIND(Opis_efektow_inz!$D$15,Niestac!$S20))=FALSE,", ",""),IF(ISERR(FIND(Opis_efektow_inz!$D$16,Niestac!$S20))=FALSE,Opis_efektow_inz!$D$16,""),IF(ISERR(FIND(Opis_efektow_inz!$D$16,Niestac!$S20))=FALSE,", ",""),IF(ISERR(FIND(Opis_efektow_inz!$D$17,Niestac!$S20))=FALSE,Opis_efektow_inz!$D$17,""),IF(ISERR(FIND(Opis_efektow_inz!$D$17,Niestac!$S20))=FALSE,", ",""),IF(ISERR(FIND(Opis_efektow_inz!$D$18,Niestac!$S20))=FALSE,Opis_efektow_inz!$D$18,""),IF(ISERR(FIND(Opis_efektow_inz!$D$18,Niestac!$S20))=FALSE,", ",""),IF(ISERR(FIND(Opis_efektow_inz!$D$19,Niestac!$S20))=FALSE,Opis_efektow_inz!$D$19,""),IF(ISERR(FIND(Opis_efektow_inz!$D$19,Niestac!$S20))=FALSE,", ",""))</f>
        <v xml:space="preserve">K1st_U7, </v>
      </c>
      <c r="D15" s="110" t="s">
        <v>266</v>
      </c>
      <c r="E15" s="142"/>
      <c r="F15" s="142"/>
      <c r="G15" s="142"/>
    </row>
    <row r="16" spans="1:7" ht="15" hidden="1" customHeight="1" x14ac:dyDescent="0.25">
      <c r="A16" s="92">
        <f>Niestac!C21</f>
        <v>0</v>
      </c>
      <c r="B16" s="381" t="str">
        <f>CONCATENATE(IF(ISERR(FIND(Opis_efektow_inz!$D$5,Niestac!$R21))=FALSE,Opis_efektow_inz!$D$5,""),IF(ISERR(FIND(Opis_efektow_inz!$D$5,Niestac!$R21))=FALSE,", ",""),IF(ISERR(FIND(Opis_efektow_inz!$D$6,Niestac!$R21))=FALSE,Opis_efektow_inz!$D$6,""),IF(ISERR(FIND(Opis_efektow_inz!$D$6,Niestac!$R21))=FALSE,", ",""),IF(ISERR(FIND(Opis_efektow_inz!$D$7,Niestac!$R21))=FALSE,Opis_efektow_inz!$D$7,""),IF(ISERR(FIND(Opis_efektow_inz!$D$7,Niestac!$R21))=FALSE,", ",""))</f>
        <v/>
      </c>
      <c r="C16" s="198" t="str">
        <f>CONCATENATE(IF(ISERR(FIND(Opis_efektow_inz!$D$8,Niestac!$S21))=FALSE,Opis_efektow_inz!$D$8,""),IF(ISERR(FIND(Opis_efektow_inz!$D$8,Niestac!$S21))=FALSE,", ",""),IF(ISERR(FIND(Opis_efektow_inz!$D$9,Niestac!$S21))=FALSE,Opis_efektow_inz!$D$9,""),IF(ISERR(FIND(Opis_efektow_inz!$D$9,Niestac!$S21))=FALSE,", 
",""),IF(ISERR(FIND(Opis_efektow_inz!$D$10,Niestac!$S21))=FALSE,Opis_efektow_inz!$D$10,""),IF(ISERR(FIND(Opis_efektow_inz!$D$10,Niestac!$S21))=FALSE,", ",""),IF(ISERR(FIND(Opis_efektow_inz!$D$11,Niestac!$S21))=FALSE,Opis_efektow_inz!$D$11,""),IF(ISERR(FIND(Opis_efektow_inz!$D$11,Niestac!$S21))=FALSE,", ",""),IF(ISERR(FIND(Opis_efektow_inz!$D$12,Niestac!$S21))=FALSE,Opis_efektow_inz!$D$12,""),IF(ISERR(FIND(Opis_efektow_inz!$D$12,Niestac!$S21))=FALSE,", ",""),IF(ISERR(FIND(Opis_efektow_inz!$D$13,Niestac!$S21))=FALSE,Opis_efektow_inz!$D$13,""),IF(ISERR(FIND(Opis_efektow_inz!$D$13,Niestac!$S21))=FALSE,", ",""),IF(ISERR(FIND(Opis_efektow_inz!$D$14,Niestac!$S21))=FALSE,Opis_efektow_inz!$D$14,""),IF(ISERR(FIND(Opis_efektow_inz!$D$14,Niestac!$S21))=FALSE,", ",""),IF(ISERR(FIND(Opis_efektow_inz!$D$15,Niestac!$S21))=FALSE,Opis_efektow_inz!$D$15,""),IF(ISERR(FIND(Opis_efektow_inz!$D$15,Niestac!$S21))=FALSE,", ",""),IF(ISERR(FIND(Opis_efektow_inz!$D$16,Niestac!$S21))=FALSE,Opis_efektow_inz!$D$16,""),IF(ISERR(FIND(Opis_efektow_inz!$D$16,Niestac!$S21))=FALSE,", ",""),IF(ISERR(FIND(Opis_efektow_inz!$D$17,Niestac!$S21))=FALSE,Opis_efektow_inz!$D$17,""),IF(ISERR(FIND(Opis_efektow_inz!$D$17,Niestac!$S21))=FALSE,", ",""),IF(ISERR(FIND(Opis_efektow_inz!$D$18,Niestac!$S21))=FALSE,Opis_efektow_inz!$D$18,""),IF(ISERR(FIND(Opis_efektow_inz!$D$18,Niestac!$S21))=FALSE,", ",""),IF(ISERR(FIND(Opis_efektow_inz!$D$19,Niestac!$S21))=FALSE,Opis_efektow_inz!$D$19,""),IF(ISERR(FIND(Opis_efektow_inz!$D$19,Niestac!$S21))=FALSE,", ",""))</f>
        <v/>
      </c>
      <c r="D16" s="110"/>
      <c r="E16" s="142"/>
      <c r="F16" s="142"/>
      <c r="G16" s="142"/>
    </row>
    <row r="17" spans="1:7" hidden="1" x14ac:dyDescent="0.25">
      <c r="A17" s="92">
        <f>Niestac!C22</f>
        <v>0</v>
      </c>
      <c r="B17" s="381" t="str">
        <f>CONCATENATE(IF(ISERR(FIND(Opis_efektow_inz!$D$5,Niestac!$R22))=FALSE,Opis_efektow_inz!$D$5,""),IF(ISERR(FIND(Opis_efektow_inz!$D$5,Niestac!$R22))=FALSE,", ",""),IF(ISERR(FIND(Opis_efektow_inz!$D$6,Niestac!$R22))=FALSE,Opis_efektow_inz!$D$6,""),IF(ISERR(FIND(Opis_efektow_inz!$D$6,Niestac!$R22))=FALSE,", ",""),IF(ISERR(FIND(Opis_efektow_inz!$D$7,Niestac!$R22))=FALSE,Opis_efektow_inz!$D$7,""),IF(ISERR(FIND(Opis_efektow_inz!$D$7,Niestac!$R22))=FALSE,", ",""))</f>
        <v/>
      </c>
      <c r="C17" s="198" t="str">
        <f>CONCATENATE(IF(ISERR(FIND(Opis_efektow_inz!$D$8,Niestac!$S22))=FALSE,Opis_efektow_inz!$D$8,""),IF(ISERR(FIND(Opis_efektow_inz!$D$8,Niestac!$S22))=FALSE,", ",""),IF(ISERR(FIND(Opis_efektow_inz!$D$9,Niestac!$S22))=FALSE,Opis_efektow_inz!$D$9,""),IF(ISERR(FIND(Opis_efektow_inz!$D$9,Niestac!$S22))=FALSE,", 
",""),IF(ISERR(FIND(Opis_efektow_inz!$D$10,Niestac!$S22))=FALSE,Opis_efektow_inz!$D$10,""),IF(ISERR(FIND(Opis_efektow_inz!$D$10,Niestac!$S22))=FALSE,", ",""),IF(ISERR(FIND(Opis_efektow_inz!$D$11,Niestac!$S22))=FALSE,Opis_efektow_inz!$D$11,""),IF(ISERR(FIND(Opis_efektow_inz!$D$11,Niestac!$S22))=FALSE,", ",""),IF(ISERR(FIND(Opis_efektow_inz!$D$12,Niestac!$S22))=FALSE,Opis_efektow_inz!$D$12,""),IF(ISERR(FIND(Opis_efektow_inz!$D$12,Niestac!$S22))=FALSE,", ",""),IF(ISERR(FIND(Opis_efektow_inz!$D$13,Niestac!$S22))=FALSE,Opis_efektow_inz!$D$13,""),IF(ISERR(FIND(Opis_efektow_inz!$D$13,Niestac!$S22))=FALSE,", ",""),IF(ISERR(FIND(Opis_efektow_inz!$D$14,Niestac!$S22))=FALSE,Opis_efektow_inz!$D$14,""),IF(ISERR(FIND(Opis_efektow_inz!$D$14,Niestac!$S22))=FALSE,", ",""),IF(ISERR(FIND(Opis_efektow_inz!$D$15,Niestac!$S22))=FALSE,Opis_efektow_inz!$D$15,""),IF(ISERR(FIND(Opis_efektow_inz!$D$15,Niestac!$S22))=FALSE,", ",""),IF(ISERR(FIND(Opis_efektow_inz!$D$16,Niestac!$S22))=FALSE,Opis_efektow_inz!$D$16,""),IF(ISERR(FIND(Opis_efektow_inz!$D$16,Niestac!$S22))=FALSE,", ",""),IF(ISERR(FIND(Opis_efektow_inz!$D$17,Niestac!$S22))=FALSE,Opis_efektow_inz!$D$17,""),IF(ISERR(FIND(Opis_efektow_inz!$D$17,Niestac!$S22))=FALSE,", ",""),IF(ISERR(FIND(Opis_efektow_inz!$D$18,Niestac!$S22))=FALSE,Opis_efektow_inz!$D$18,""),IF(ISERR(FIND(Opis_efektow_inz!$D$18,Niestac!$S22))=FALSE,", ",""),IF(ISERR(FIND(Opis_efektow_inz!$D$19,Niestac!$S22))=FALSE,Opis_efektow_inz!$D$19,""),IF(ISERR(FIND(Opis_efektow_inz!$D$19,Niestac!$S22))=FALSE,", ",""))</f>
        <v/>
      </c>
      <c r="D17" s="110"/>
      <c r="E17" s="142"/>
      <c r="F17" s="142"/>
      <c r="G17" s="142"/>
    </row>
    <row r="18" spans="1:7" ht="13" x14ac:dyDescent="0.25">
      <c r="A18" s="253" t="str">
        <f>Niestac!C23</f>
        <v>Semestr 2:</v>
      </c>
      <c r="B18" s="381" t="str">
        <f>CONCATENATE(IF(ISERR(FIND(Opis_efektow_inz!$D$5,Niestac!$R23))=FALSE,Opis_efektow_inz!$D$5,""),IF(ISERR(FIND(Opis_efektow_inz!$D$5,Niestac!$R23))=FALSE,", ",""),IF(ISERR(FIND(Opis_efektow_inz!$D$6,Niestac!$R23))=FALSE,Opis_efektow_inz!$D$6,""),IF(ISERR(FIND(Opis_efektow_inz!$D$6,Niestac!$R23))=FALSE,", ",""),IF(ISERR(FIND(Opis_efektow_inz!$D$7,Niestac!$R23))=FALSE,Opis_efektow_inz!$D$7,""),IF(ISERR(FIND(Opis_efektow_inz!$D$7,Niestac!$R23))=FALSE,", ",""))</f>
        <v/>
      </c>
      <c r="C18" s="198" t="str">
        <f>CONCATENATE(IF(ISERR(FIND(Opis_efektow_inz!$D$8,Niestac!$S23))=FALSE,Opis_efektow_inz!$D$8,""),IF(ISERR(FIND(Opis_efektow_inz!$D$8,Niestac!$S23))=FALSE,", ",""),IF(ISERR(FIND(Opis_efektow_inz!$D$9,Niestac!$S23))=FALSE,Opis_efektow_inz!$D$9,""),IF(ISERR(FIND(Opis_efektow_inz!$D$9,Niestac!$S23))=FALSE,", 
",""),IF(ISERR(FIND(Opis_efektow_inz!$D$10,Niestac!$S23))=FALSE,Opis_efektow_inz!$D$10,""),IF(ISERR(FIND(Opis_efektow_inz!$D$10,Niestac!$S23))=FALSE,", ",""),IF(ISERR(FIND(Opis_efektow_inz!$D$11,Niestac!$S23))=FALSE,Opis_efektow_inz!$D$11,""),IF(ISERR(FIND(Opis_efektow_inz!$D$11,Niestac!$S23))=FALSE,", ",""),IF(ISERR(FIND(Opis_efektow_inz!$D$12,Niestac!$S23))=FALSE,Opis_efektow_inz!$D$12,""),IF(ISERR(FIND(Opis_efektow_inz!$D$12,Niestac!$S23))=FALSE,", ",""),IF(ISERR(FIND(Opis_efektow_inz!$D$13,Niestac!$S23))=FALSE,Opis_efektow_inz!$D$13,""),IF(ISERR(FIND(Opis_efektow_inz!$D$13,Niestac!$S23))=FALSE,", ",""),IF(ISERR(FIND(Opis_efektow_inz!$D$14,Niestac!$S23))=FALSE,Opis_efektow_inz!$D$14,""),IF(ISERR(FIND(Opis_efektow_inz!$D$14,Niestac!$S23))=FALSE,", ",""),IF(ISERR(FIND(Opis_efektow_inz!$D$15,Niestac!$S23))=FALSE,Opis_efektow_inz!$D$15,""),IF(ISERR(FIND(Opis_efektow_inz!$D$15,Niestac!$S23))=FALSE,", ",""),IF(ISERR(FIND(Opis_efektow_inz!$D$16,Niestac!$S23))=FALSE,Opis_efektow_inz!$D$16,""),IF(ISERR(FIND(Opis_efektow_inz!$D$16,Niestac!$S23))=FALSE,", ",""),IF(ISERR(FIND(Opis_efektow_inz!$D$17,Niestac!$S23))=FALSE,Opis_efektow_inz!$D$17,""),IF(ISERR(FIND(Opis_efektow_inz!$D$17,Niestac!$S23))=FALSE,", ",""),IF(ISERR(FIND(Opis_efektow_inz!$D$18,Niestac!$S23))=FALSE,Opis_efektow_inz!$D$18,""),IF(ISERR(FIND(Opis_efektow_inz!$D$18,Niestac!$S23))=FALSE,", ",""),IF(ISERR(FIND(Opis_efektow_inz!$D$19,Niestac!$S23))=FALSE,Opis_efektow_inz!$D$19,""),IF(ISERR(FIND(Opis_efektow_inz!$D$19,Niestac!$S23))=FALSE,", ",""))</f>
        <v/>
      </c>
      <c r="D18" s="110"/>
      <c r="E18" s="142"/>
      <c r="F18" s="142"/>
      <c r="G18" s="142"/>
    </row>
    <row r="19" spans="1:7" x14ac:dyDescent="0.25">
      <c r="A19" s="92" t="str">
        <f>Niestac!C24</f>
        <v>Moduł kształcenia</v>
      </c>
      <c r="B19" s="381" t="str">
        <f>CONCATENATE(IF(ISERR(FIND(Opis_efektow_inz!$D$5,Niestac!$R24))=FALSE,Opis_efektow_inz!$D$5,""),IF(ISERR(FIND(Opis_efektow_inz!$D$5,Niestac!$R24))=FALSE,", ",""),IF(ISERR(FIND(Opis_efektow_inz!$D$6,Niestac!$R24))=FALSE,Opis_efektow_inz!$D$6,""),IF(ISERR(FIND(Opis_efektow_inz!$D$6,Niestac!$R24))=FALSE,", ",""),IF(ISERR(FIND(Opis_efektow_inz!$D$7,Niestac!$R24))=FALSE,Opis_efektow_inz!$D$7,""),IF(ISERR(FIND(Opis_efektow_inz!$D$7,Niestac!$R24))=FALSE,", ",""))</f>
        <v/>
      </c>
      <c r="C19" s="198" t="str">
        <f>CONCATENATE(IF(ISERR(FIND(Opis_efektow_inz!$D$8,Niestac!$S24))=FALSE,Opis_efektow_inz!$D$8,""),IF(ISERR(FIND(Opis_efektow_inz!$D$8,Niestac!$S24))=FALSE,", ",""),IF(ISERR(FIND(Opis_efektow_inz!$D$9,Niestac!$S24))=FALSE,Opis_efektow_inz!$D$9,""),IF(ISERR(FIND(Opis_efektow_inz!$D$9,Niestac!$S24))=FALSE,", 
",""),IF(ISERR(FIND(Opis_efektow_inz!$D$10,Niestac!$S24))=FALSE,Opis_efektow_inz!$D$10,""),IF(ISERR(FIND(Opis_efektow_inz!$D$10,Niestac!$S24))=FALSE,", ",""),IF(ISERR(FIND(Opis_efektow_inz!$D$11,Niestac!$S24))=FALSE,Opis_efektow_inz!$D$11,""),IF(ISERR(FIND(Opis_efektow_inz!$D$11,Niestac!$S24))=FALSE,", ",""),IF(ISERR(FIND(Opis_efektow_inz!$D$12,Niestac!$S24))=FALSE,Opis_efektow_inz!$D$12,""),IF(ISERR(FIND(Opis_efektow_inz!$D$12,Niestac!$S24))=FALSE,", ",""),IF(ISERR(FIND(Opis_efektow_inz!$D$13,Niestac!$S24))=FALSE,Opis_efektow_inz!$D$13,""),IF(ISERR(FIND(Opis_efektow_inz!$D$13,Niestac!$S24))=FALSE,", ",""),IF(ISERR(FIND(Opis_efektow_inz!$D$14,Niestac!$S24))=FALSE,Opis_efektow_inz!$D$14,""),IF(ISERR(FIND(Opis_efektow_inz!$D$14,Niestac!$S24))=FALSE,", ",""),IF(ISERR(FIND(Opis_efektow_inz!$D$15,Niestac!$S24))=FALSE,Opis_efektow_inz!$D$15,""),IF(ISERR(FIND(Opis_efektow_inz!$D$15,Niestac!$S24))=FALSE,", ",""),IF(ISERR(FIND(Opis_efektow_inz!$D$16,Niestac!$S24))=FALSE,Opis_efektow_inz!$D$16,""),IF(ISERR(FIND(Opis_efektow_inz!$D$16,Niestac!$S24))=FALSE,", ",""),IF(ISERR(FIND(Opis_efektow_inz!$D$17,Niestac!$S24))=FALSE,Opis_efektow_inz!$D$17,""),IF(ISERR(FIND(Opis_efektow_inz!$D$17,Niestac!$S24))=FALSE,", ",""),IF(ISERR(FIND(Opis_efektow_inz!$D$18,Niestac!$S24))=FALSE,Opis_efektow_inz!$D$18,""),IF(ISERR(FIND(Opis_efektow_inz!$D$18,Niestac!$S24))=FALSE,", ",""),IF(ISERR(FIND(Opis_efektow_inz!$D$19,Niestac!$S24))=FALSE,Opis_efektow_inz!$D$19,""),IF(ISERR(FIND(Opis_efektow_inz!$D$19,Niestac!$S24))=FALSE,", ",""))</f>
        <v/>
      </c>
      <c r="D19" s="110"/>
      <c r="E19" s="142"/>
      <c r="F19" s="142"/>
      <c r="G19" s="142"/>
    </row>
    <row r="20" spans="1:7" ht="25" x14ac:dyDescent="0.25">
      <c r="A20" s="92" t="str">
        <f>Niestac!C25</f>
        <v>Przedmiot obieralny 2: Algorytmy i struktury danych / Algorytmika praktyczna</v>
      </c>
      <c r="B20" s="381" t="str">
        <f>CONCATENATE(IF(ISERR(FIND(Opis_efektow_inz!$D$5,Niestac!$R25))=FALSE,Opis_efektow_inz!$D$5,""),IF(ISERR(FIND(Opis_efektow_inz!$D$5,Niestac!$R25))=FALSE,", ",""),IF(ISERR(FIND(Opis_efektow_inz!$D$6,Niestac!$R25))=FALSE,Opis_efektow_inz!$D$6,""),IF(ISERR(FIND(Opis_efektow_inz!$D$6,Niestac!$R25))=FALSE,", ",""),IF(ISERR(FIND(Opis_efektow_inz!$D$7,Niestac!$R25))=FALSE,Opis_efektow_inz!$D$7,""),IF(ISERR(FIND(Opis_efektow_inz!$D$7,Niestac!$R25))=FALSE,", ",""))</f>
        <v xml:space="preserve">K1st_W7, </v>
      </c>
      <c r="C20" s="198" t="str">
        <f>CONCATENATE(IF(ISERR(FIND(Opis_efektow_inz!$D$8,Niestac!$S25))=FALSE,Opis_efektow_inz!$D$8,""),IF(ISERR(FIND(Opis_efektow_inz!$D$8,Niestac!$S25))=FALSE,", ",""),IF(ISERR(FIND(Opis_efektow_inz!$D$9,Niestac!$S25))=FALSE,Opis_efektow_inz!$D$9,""),IF(ISERR(FIND(Opis_efektow_inz!$D$9,Niestac!$S25))=FALSE,", 
",""),IF(ISERR(FIND(Opis_efektow_inz!$D$10,Niestac!$S25))=FALSE,Opis_efektow_inz!$D$10,""),IF(ISERR(FIND(Opis_efektow_inz!$D$10,Niestac!$S25))=FALSE,", ",""),IF(ISERR(FIND(Opis_efektow_inz!$D$11,Niestac!$S25))=FALSE,Opis_efektow_inz!$D$11,""),IF(ISERR(FIND(Opis_efektow_inz!$D$11,Niestac!$S25))=FALSE,", ",""),IF(ISERR(FIND(Opis_efektow_inz!$D$12,Niestac!$S25))=FALSE,Opis_efektow_inz!$D$12,""),IF(ISERR(FIND(Opis_efektow_inz!$D$12,Niestac!$S25))=FALSE,", ",""),IF(ISERR(FIND(Opis_efektow_inz!$D$13,Niestac!$S25))=FALSE,Opis_efektow_inz!$D$13,""),IF(ISERR(FIND(Opis_efektow_inz!$D$13,Niestac!$S25))=FALSE,", ",""),IF(ISERR(FIND(Opis_efektow_inz!$D$14,Niestac!$S25))=FALSE,Opis_efektow_inz!$D$14,""),IF(ISERR(FIND(Opis_efektow_inz!$D$14,Niestac!$S25))=FALSE,", ",""),IF(ISERR(FIND(Opis_efektow_inz!$D$15,Niestac!$S25))=FALSE,Opis_efektow_inz!$D$15,""),IF(ISERR(FIND(Opis_efektow_inz!$D$15,Niestac!$S25))=FALSE,", ",""),IF(ISERR(FIND(Opis_efektow_inz!$D$16,Niestac!$S25))=FALSE,Opis_efektow_inz!$D$16,""),IF(ISERR(FIND(Opis_efektow_inz!$D$16,Niestac!$S25))=FALSE,", ",""),IF(ISERR(FIND(Opis_efektow_inz!$D$17,Niestac!$S25))=FALSE,Opis_efektow_inz!$D$17,""),IF(ISERR(FIND(Opis_efektow_inz!$D$17,Niestac!$S25))=FALSE,", ",""),IF(ISERR(FIND(Opis_efektow_inz!$D$18,Niestac!$S25))=FALSE,Opis_efektow_inz!$D$18,""),IF(ISERR(FIND(Opis_efektow_inz!$D$18,Niestac!$S25))=FALSE,", ",""),IF(ISERR(FIND(Opis_efektow_inz!$D$19,Niestac!$S25))=FALSE,Opis_efektow_inz!$D$19,""),IF(ISERR(FIND(Opis_efektow_inz!$D$19,Niestac!$S25))=FALSE,", ",""))</f>
        <v xml:space="preserve">K1st_U3, K1st_U4, 
K1st_U8, K1st_U9, K1st_U11, </v>
      </c>
      <c r="D20" s="110" t="s">
        <v>267</v>
      </c>
      <c r="E20" s="142"/>
      <c r="F20" s="142"/>
      <c r="G20" s="142"/>
    </row>
    <row r="21" spans="1:7" ht="37.5" x14ac:dyDescent="0.25">
      <c r="A21" s="92" t="str">
        <f>Niestac!C26</f>
        <v>Przedmiot obieralny 3: Metody probabilistyczne / Elementy analizy numerycznej</v>
      </c>
      <c r="B21" s="381" t="str">
        <f>CONCATENATE(IF(ISERR(FIND(Opis_efektow_inz!$D$5,Niestac!$R26))=FALSE,Opis_efektow_inz!$D$5,""),IF(ISERR(FIND(Opis_efektow_inz!$D$5,Niestac!$R26))=FALSE,", ",""),IF(ISERR(FIND(Opis_efektow_inz!$D$6,Niestac!$R26))=FALSE,Opis_efektow_inz!$D$6,""),IF(ISERR(FIND(Opis_efektow_inz!$D$6,Niestac!$R26))=FALSE,", ",""),IF(ISERR(FIND(Opis_efektow_inz!$D$7,Niestac!$R26))=FALSE,Opis_efektow_inz!$D$7,""),IF(ISERR(FIND(Opis_efektow_inz!$D$7,Niestac!$R26))=FALSE,", ",""))</f>
        <v/>
      </c>
      <c r="C21" s="198" t="str">
        <f>CONCATENATE(IF(ISERR(FIND(Opis_efektow_inz!$D$8,Niestac!$S26))=FALSE,Opis_efektow_inz!$D$8,""),IF(ISERR(FIND(Opis_efektow_inz!$D$8,Niestac!$S26))=FALSE,", ",""),IF(ISERR(FIND(Opis_efektow_inz!$D$9,Niestac!$S26))=FALSE,Opis_efektow_inz!$D$9,""),IF(ISERR(FIND(Opis_efektow_inz!$D$9,Niestac!$S26))=FALSE,", 
",""),IF(ISERR(FIND(Opis_efektow_inz!$D$10,Niestac!$S26))=FALSE,Opis_efektow_inz!$D$10,""),IF(ISERR(FIND(Opis_efektow_inz!$D$10,Niestac!$S26))=FALSE,", ",""),IF(ISERR(FIND(Opis_efektow_inz!$D$11,Niestac!$S26))=FALSE,Opis_efektow_inz!$D$11,""),IF(ISERR(FIND(Opis_efektow_inz!$D$11,Niestac!$S26))=FALSE,", ",""),IF(ISERR(FIND(Opis_efektow_inz!$D$12,Niestac!$S26))=FALSE,Opis_efektow_inz!$D$12,""),IF(ISERR(FIND(Opis_efektow_inz!$D$12,Niestac!$S26))=FALSE,", ",""),IF(ISERR(FIND(Opis_efektow_inz!$D$13,Niestac!$S26))=FALSE,Opis_efektow_inz!$D$13,""),IF(ISERR(FIND(Opis_efektow_inz!$D$13,Niestac!$S26))=FALSE,", ",""),IF(ISERR(FIND(Opis_efektow_inz!$D$14,Niestac!$S26))=FALSE,Opis_efektow_inz!$D$14,""),IF(ISERR(FIND(Opis_efektow_inz!$D$14,Niestac!$S26))=FALSE,", ",""),IF(ISERR(FIND(Opis_efektow_inz!$D$15,Niestac!$S26))=FALSE,Opis_efektow_inz!$D$15,""),IF(ISERR(FIND(Opis_efektow_inz!$D$15,Niestac!$S26))=FALSE,", ",""),IF(ISERR(FIND(Opis_efektow_inz!$D$16,Niestac!$S26))=FALSE,Opis_efektow_inz!$D$16,""),IF(ISERR(FIND(Opis_efektow_inz!$D$16,Niestac!$S26))=FALSE,", ",""),IF(ISERR(FIND(Opis_efektow_inz!$D$17,Niestac!$S26))=FALSE,Opis_efektow_inz!$D$17,""),IF(ISERR(FIND(Opis_efektow_inz!$D$17,Niestac!$S26))=FALSE,", ",""),IF(ISERR(FIND(Opis_efektow_inz!$D$18,Niestac!$S26))=FALSE,Opis_efektow_inz!$D$18,""),IF(ISERR(FIND(Opis_efektow_inz!$D$18,Niestac!$S26))=FALSE,", ",""),IF(ISERR(FIND(Opis_efektow_inz!$D$19,Niestac!$S26))=FALSE,Opis_efektow_inz!$D$19,""),IF(ISERR(FIND(Opis_efektow_inz!$D$19,Niestac!$S26))=FALSE,", ",""))</f>
        <v xml:space="preserve">K1st_U3, K1st_U4, 
</v>
      </c>
      <c r="D21" s="110" t="s">
        <v>266</v>
      </c>
      <c r="E21" s="142"/>
      <c r="F21" s="142"/>
      <c r="G21" s="142"/>
    </row>
    <row r="22" spans="1:7" x14ac:dyDescent="0.25">
      <c r="A22" s="92" t="str">
        <f>Niestac!C27</f>
        <v>Systemy operacyjne</v>
      </c>
      <c r="B22" s="381" t="str">
        <f>CONCATENATE(IF(ISERR(FIND(Opis_efektow_inz!$D$5,Niestac!$R27))=FALSE,Opis_efektow_inz!$D$5,""),IF(ISERR(FIND(Opis_efektow_inz!$D$5,Niestac!$R27))=FALSE,", ",""),IF(ISERR(FIND(Opis_efektow_inz!$D$6,Niestac!$R27))=FALSE,Opis_efektow_inz!$D$6,""),IF(ISERR(FIND(Opis_efektow_inz!$D$6,Niestac!$R27))=FALSE,", ",""),IF(ISERR(FIND(Opis_efektow_inz!$D$7,Niestac!$R27))=FALSE,Opis_efektow_inz!$D$7,""),IF(ISERR(FIND(Opis_efektow_inz!$D$7,Niestac!$R27))=FALSE,", ",""))</f>
        <v xml:space="preserve">K1st_W6, K1st_W7, </v>
      </c>
      <c r="C22" s="198" t="str">
        <f>CONCATENATE(IF(ISERR(FIND(Opis_efektow_inz!$D$8,Niestac!$S27))=FALSE,Opis_efektow_inz!$D$8,""),IF(ISERR(FIND(Opis_efektow_inz!$D$8,Niestac!$S27))=FALSE,", ",""),IF(ISERR(FIND(Opis_efektow_inz!$D$9,Niestac!$S27))=FALSE,Opis_efektow_inz!$D$9,""),IF(ISERR(FIND(Opis_efektow_inz!$D$9,Niestac!$S27))=FALSE,", 
",""),IF(ISERR(FIND(Opis_efektow_inz!$D$10,Niestac!$S27))=FALSE,Opis_efektow_inz!$D$10,""),IF(ISERR(FIND(Opis_efektow_inz!$D$10,Niestac!$S27))=FALSE,", ",""),IF(ISERR(FIND(Opis_efektow_inz!$D$11,Niestac!$S27))=FALSE,Opis_efektow_inz!$D$11,""),IF(ISERR(FIND(Opis_efektow_inz!$D$11,Niestac!$S27))=FALSE,", ",""),IF(ISERR(FIND(Opis_efektow_inz!$D$12,Niestac!$S27))=FALSE,Opis_efektow_inz!$D$12,""),IF(ISERR(FIND(Opis_efektow_inz!$D$12,Niestac!$S27))=FALSE,", ",""),IF(ISERR(FIND(Opis_efektow_inz!$D$13,Niestac!$S27))=FALSE,Opis_efektow_inz!$D$13,""),IF(ISERR(FIND(Opis_efektow_inz!$D$13,Niestac!$S27))=FALSE,", ",""),IF(ISERR(FIND(Opis_efektow_inz!$D$14,Niestac!$S27))=FALSE,Opis_efektow_inz!$D$14,""),IF(ISERR(FIND(Opis_efektow_inz!$D$14,Niestac!$S27))=FALSE,", ",""),IF(ISERR(FIND(Opis_efektow_inz!$D$15,Niestac!$S27))=FALSE,Opis_efektow_inz!$D$15,""),IF(ISERR(FIND(Opis_efektow_inz!$D$15,Niestac!$S27))=FALSE,", ",""),IF(ISERR(FIND(Opis_efektow_inz!$D$16,Niestac!$S27))=FALSE,Opis_efektow_inz!$D$16,""),IF(ISERR(FIND(Opis_efektow_inz!$D$16,Niestac!$S27))=FALSE,", ",""),IF(ISERR(FIND(Opis_efektow_inz!$D$17,Niestac!$S27))=FALSE,Opis_efektow_inz!$D$17,""),IF(ISERR(FIND(Opis_efektow_inz!$D$17,Niestac!$S27))=FALSE,", ",""),IF(ISERR(FIND(Opis_efektow_inz!$D$18,Niestac!$S27))=FALSE,Opis_efektow_inz!$D$18,""),IF(ISERR(FIND(Opis_efektow_inz!$D$18,Niestac!$S27))=FALSE,", ",""),IF(ISERR(FIND(Opis_efektow_inz!$D$19,Niestac!$S27))=FALSE,Opis_efektow_inz!$D$19,""),IF(ISERR(FIND(Opis_efektow_inz!$D$19,Niestac!$S27))=FALSE,", ",""))</f>
        <v xml:space="preserve">K1st_U10, K1st_U11, </v>
      </c>
      <c r="D22" s="110" t="s">
        <v>267</v>
      </c>
      <c r="E22" s="142"/>
      <c r="F22" s="142"/>
      <c r="G22" s="142"/>
    </row>
    <row r="23" spans="1:7" x14ac:dyDescent="0.25">
      <c r="A23" s="92" t="str">
        <f>Niestac!C28</f>
        <v xml:space="preserve">Podstawy elektroniki / Basic Electronics </v>
      </c>
      <c r="B23" s="381" t="str">
        <f>CONCATENATE(IF(ISERR(FIND(Opis_efektow_inz!$D$5,Niestac!$R28))=FALSE,Opis_efektow_inz!$D$5,""),IF(ISERR(FIND(Opis_efektow_inz!$D$5,Niestac!$R28))=FALSE,", ",""),IF(ISERR(FIND(Opis_efektow_inz!$D$6,Niestac!$R28))=FALSE,Opis_efektow_inz!$D$6,""),IF(ISERR(FIND(Opis_efektow_inz!$D$6,Niestac!$R28))=FALSE,", ",""),IF(ISERR(FIND(Opis_efektow_inz!$D$7,Niestac!$R28))=FALSE,Opis_efektow_inz!$D$7,""),IF(ISERR(FIND(Opis_efektow_inz!$D$7,Niestac!$R28))=FALSE,", ",""))</f>
        <v xml:space="preserve">K1st_W7, </v>
      </c>
      <c r="C23" s="198" t="str">
        <f>CONCATENATE(IF(ISERR(FIND(Opis_efektow_inz!$D$8,Niestac!$S28))=FALSE,Opis_efektow_inz!$D$8,""),IF(ISERR(FIND(Opis_efektow_inz!$D$8,Niestac!$S28))=FALSE,", ",""),IF(ISERR(FIND(Opis_efektow_inz!$D$9,Niestac!$S28))=FALSE,Opis_efektow_inz!$D$9,""),IF(ISERR(FIND(Opis_efektow_inz!$D$9,Niestac!$S28))=FALSE,", 
",""),IF(ISERR(FIND(Opis_efektow_inz!$D$10,Niestac!$S28))=FALSE,Opis_efektow_inz!$D$10,""),IF(ISERR(FIND(Opis_efektow_inz!$D$10,Niestac!$S28))=FALSE,", ",""),IF(ISERR(FIND(Opis_efektow_inz!$D$11,Niestac!$S28))=FALSE,Opis_efektow_inz!$D$11,""),IF(ISERR(FIND(Opis_efektow_inz!$D$11,Niestac!$S28))=FALSE,", ",""),IF(ISERR(FIND(Opis_efektow_inz!$D$12,Niestac!$S28))=FALSE,Opis_efektow_inz!$D$12,""),IF(ISERR(FIND(Opis_efektow_inz!$D$12,Niestac!$S28))=FALSE,", ",""),IF(ISERR(FIND(Opis_efektow_inz!$D$13,Niestac!$S28))=FALSE,Opis_efektow_inz!$D$13,""),IF(ISERR(FIND(Opis_efektow_inz!$D$13,Niestac!$S28))=FALSE,", ",""),IF(ISERR(FIND(Opis_efektow_inz!$D$14,Niestac!$S28))=FALSE,Opis_efektow_inz!$D$14,""),IF(ISERR(FIND(Opis_efektow_inz!$D$14,Niestac!$S28))=FALSE,", ",""),IF(ISERR(FIND(Opis_efektow_inz!$D$15,Niestac!$S28))=FALSE,Opis_efektow_inz!$D$15,""),IF(ISERR(FIND(Opis_efektow_inz!$D$15,Niestac!$S28))=FALSE,", ",""),IF(ISERR(FIND(Opis_efektow_inz!$D$16,Niestac!$S28))=FALSE,Opis_efektow_inz!$D$16,""),IF(ISERR(FIND(Opis_efektow_inz!$D$16,Niestac!$S28))=FALSE,", ",""),IF(ISERR(FIND(Opis_efektow_inz!$D$17,Niestac!$S28))=FALSE,Opis_efektow_inz!$D$17,""),IF(ISERR(FIND(Opis_efektow_inz!$D$17,Niestac!$S28))=FALSE,", ",""),IF(ISERR(FIND(Opis_efektow_inz!$D$18,Niestac!$S28))=FALSE,Opis_efektow_inz!$D$18,""),IF(ISERR(FIND(Opis_efektow_inz!$D$18,Niestac!$S28))=FALSE,", ",""),IF(ISERR(FIND(Opis_efektow_inz!$D$19,Niestac!$S28))=FALSE,Opis_efektow_inz!$D$19,""),IF(ISERR(FIND(Opis_efektow_inz!$D$19,Niestac!$S28))=FALSE,", ",""))</f>
        <v xml:space="preserve">K1st_U3, K1st_U13, </v>
      </c>
      <c r="D23" s="110" t="s">
        <v>267</v>
      </c>
      <c r="E23" s="142"/>
      <c r="F23" s="142"/>
      <c r="G23" s="142"/>
    </row>
    <row r="24" spans="1:7" ht="25" x14ac:dyDescent="0.25">
      <c r="A24" s="92" t="str">
        <f>Niestac!C29</f>
        <v>Fizyka dla informatyków</v>
      </c>
      <c r="B24" s="381" t="str">
        <f>CONCATENATE(IF(ISERR(FIND(Opis_efektow_inz!$D$5,Niestac!$R29))=FALSE,Opis_efektow_inz!$D$5,""),IF(ISERR(FIND(Opis_efektow_inz!$D$5,Niestac!$R29))=FALSE,", ",""),IF(ISERR(FIND(Opis_efektow_inz!$D$6,Niestac!$R29))=FALSE,Opis_efektow_inz!$D$6,""),IF(ISERR(FIND(Opis_efektow_inz!$D$6,Niestac!$R29))=FALSE,", ",""),IF(ISERR(FIND(Opis_efektow_inz!$D$7,Niestac!$R29))=FALSE,Opis_efektow_inz!$D$7,""),IF(ISERR(FIND(Opis_efektow_inz!$D$7,Niestac!$R29))=FALSE,", ",""))</f>
        <v/>
      </c>
      <c r="C24" s="198" t="str">
        <f>CONCATENATE(IF(ISERR(FIND(Opis_efektow_inz!$D$8,Niestac!$S29))=FALSE,Opis_efektow_inz!$D$8,""),IF(ISERR(FIND(Opis_efektow_inz!$D$8,Niestac!$S29))=FALSE,", ",""),IF(ISERR(FIND(Opis_efektow_inz!$D$9,Niestac!$S29))=FALSE,Opis_efektow_inz!$D$9,""),IF(ISERR(FIND(Opis_efektow_inz!$D$9,Niestac!$S29))=FALSE,", 
",""),IF(ISERR(FIND(Opis_efektow_inz!$D$10,Niestac!$S29))=FALSE,Opis_efektow_inz!$D$10,""),IF(ISERR(FIND(Opis_efektow_inz!$D$10,Niestac!$S29))=FALSE,", ",""),IF(ISERR(FIND(Opis_efektow_inz!$D$11,Niestac!$S29))=FALSE,Opis_efektow_inz!$D$11,""),IF(ISERR(FIND(Opis_efektow_inz!$D$11,Niestac!$S29))=FALSE,", ",""),IF(ISERR(FIND(Opis_efektow_inz!$D$12,Niestac!$S29))=FALSE,Opis_efektow_inz!$D$12,""),IF(ISERR(FIND(Opis_efektow_inz!$D$12,Niestac!$S29))=FALSE,", ",""),IF(ISERR(FIND(Opis_efektow_inz!$D$13,Niestac!$S29))=FALSE,Opis_efektow_inz!$D$13,""),IF(ISERR(FIND(Opis_efektow_inz!$D$13,Niestac!$S29))=FALSE,", ",""),IF(ISERR(FIND(Opis_efektow_inz!$D$14,Niestac!$S29))=FALSE,Opis_efektow_inz!$D$14,""),IF(ISERR(FIND(Opis_efektow_inz!$D$14,Niestac!$S29))=FALSE,", ",""),IF(ISERR(FIND(Opis_efektow_inz!$D$15,Niestac!$S29))=FALSE,Opis_efektow_inz!$D$15,""),IF(ISERR(FIND(Opis_efektow_inz!$D$15,Niestac!$S29))=FALSE,", ",""),IF(ISERR(FIND(Opis_efektow_inz!$D$16,Niestac!$S29))=FALSE,Opis_efektow_inz!$D$16,""),IF(ISERR(FIND(Opis_efektow_inz!$D$16,Niestac!$S29))=FALSE,", ",""),IF(ISERR(FIND(Opis_efektow_inz!$D$17,Niestac!$S29))=FALSE,Opis_efektow_inz!$D$17,""),IF(ISERR(FIND(Opis_efektow_inz!$D$17,Niestac!$S29))=FALSE,", ",""),IF(ISERR(FIND(Opis_efektow_inz!$D$18,Niestac!$S29))=FALSE,Opis_efektow_inz!$D$18,""),IF(ISERR(FIND(Opis_efektow_inz!$D$18,Niestac!$S29))=FALSE,", ",""),IF(ISERR(FIND(Opis_efektow_inz!$D$19,Niestac!$S29))=FALSE,Opis_efektow_inz!$D$19,""),IF(ISERR(FIND(Opis_efektow_inz!$D$19,Niestac!$S29))=FALSE,", ",""))</f>
        <v xml:space="preserve">K1st_U3, K1st_U4, 
</v>
      </c>
      <c r="D24" s="110" t="s">
        <v>266</v>
      </c>
      <c r="E24" s="142"/>
      <c r="F24" s="142"/>
      <c r="G24" s="142"/>
    </row>
    <row r="25" spans="1:7" x14ac:dyDescent="0.25">
      <c r="A25" s="92" t="str">
        <f>Niestac!C30</f>
        <v>Język angielski</v>
      </c>
      <c r="B25" s="381" t="str">
        <f>CONCATENATE(IF(ISERR(FIND(Opis_efektow_inz!$D$5,Niestac!$R30))=FALSE,Opis_efektow_inz!$D$5,""),IF(ISERR(FIND(Opis_efektow_inz!$D$5,Niestac!$R30))=FALSE,", ",""),IF(ISERR(FIND(Opis_efektow_inz!$D$6,Niestac!$R30))=FALSE,Opis_efektow_inz!$D$6,""),IF(ISERR(FIND(Opis_efektow_inz!$D$6,Niestac!$R30))=FALSE,", ",""),IF(ISERR(FIND(Opis_efektow_inz!$D$7,Niestac!$R30))=FALSE,Opis_efektow_inz!$D$7,""),IF(ISERR(FIND(Opis_efektow_inz!$D$7,Niestac!$R30))=FALSE,", ",""))</f>
        <v/>
      </c>
      <c r="C25" s="198" t="str">
        <f>CONCATENATE(IF(ISERR(FIND(Opis_efektow_inz!$D$8,Niestac!$S30))=FALSE,Opis_efektow_inz!$D$8,""),IF(ISERR(FIND(Opis_efektow_inz!$D$8,Niestac!$S30))=FALSE,", ",""),IF(ISERR(FIND(Opis_efektow_inz!$D$9,Niestac!$S30))=FALSE,Opis_efektow_inz!$D$9,""),IF(ISERR(FIND(Opis_efektow_inz!$D$9,Niestac!$S30))=FALSE,", 
",""),IF(ISERR(FIND(Opis_efektow_inz!$D$10,Niestac!$S30))=FALSE,Opis_efektow_inz!$D$10,""),IF(ISERR(FIND(Opis_efektow_inz!$D$10,Niestac!$S30))=FALSE,", ",""),IF(ISERR(FIND(Opis_efektow_inz!$D$11,Niestac!$S30))=FALSE,Opis_efektow_inz!$D$11,""),IF(ISERR(FIND(Opis_efektow_inz!$D$11,Niestac!$S30))=FALSE,", ",""),IF(ISERR(FIND(Opis_efektow_inz!$D$12,Niestac!$S30))=FALSE,Opis_efektow_inz!$D$12,""),IF(ISERR(FIND(Opis_efektow_inz!$D$12,Niestac!$S30))=FALSE,", ",""),IF(ISERR(FIND(Opis_efektow_inz!$D$13,Niestac!$S30))=FALSE,Opis_efektow_inz!$D$13,""),IF(ISERR(FIND(Opis_efektow_inz!$D$13,Niestac!$S30))=FALSE,", ",""),IF(ISERR(FIND(Opis_efektow_inz!$D$14,Niestac!$S30))=FALSE,Opis_efektow_inz!$D$14,""),IF(ISERR(FIND(Opis_efektow_inz!$D$14,Niestac!$S30))=FALSE,", ",""),IF(ISERR(FIND(Opis_efektow_inz!$D$15,Niestac!$S30))=FALSE,Opis_efektow_inz!$D$15,""),IF(ISERR(FIND(Opis_efektow_inz!$D$15,Niestac!$S30))=FALSE,", ",""),IF(ISERR(FIND(Opis_efektow_inz!$D$16,Niestac!$S30))=FALSE,Opis_efektow_inz!$D$16,""),IF(ISERR(FIND(Opis_efektow_inz!$D$16,Niestac!$S30))=FALSE,", ",""),IF(ISERR(FIND(Opis_efektow_inz!$D$17,Niestac!$S30))=FALSE,Opis_efektow_inz!$D$17,""),IF(ISERR(FIND(Opis_efektow_inz!$D$17,Niestac!$S30))=FALSE,", ",""),IF(ISERR(FIND(Opis_efektow_inz!$D$18,Niestac!$S30))=FALSE,Opis_efektow_inz!$D$18,""),IF(ISERR(FIND(Opis_efektow_inz!$D$18,Niestac!$S30))=FALSE,", ",""),IF(ISERR(FIND(Opis_efektow_inz!$D$19,Niestac!$S30))=FALSE,Opis_efektow_inz!$D$19,""),IF(ISERR(FIND(Opis_efektow_inz!$D$19,Niestac!$S30))=FALSE,", ",""))</f>
        <v/>
      </c>
      <c r="D25" s="110"/>
      <c r="E25" s="142"/>
      <c r="F25" s="142"/>
      <c r="G25" s="142"/>
    </row>
    <row r="26" spans="1:7" ht="25" x14ac:dyDescent="0.25">
      <c r="A26" s="92" t="str">
        <f>Niestac!C31</f>
        <v>Algebra liniowa</v>
      </c>
      <c r="B26" s="381" t="str">
        <f>CONCATENATE(IF(ISERR(FIND(Opis_efektow_inz!$D$5,Niestac!$R31))=FALSE,Opis_efektow_inz!$D$5,""),IF(ISERR(FIND(Opis_efektow_inz!$D$5,Niestac!$R31))=FALSE,", ",""),IF(ISERR(FIND(Opis_efektow_inz!$D$6,Niestac!$R31))=FALSE,Opis_efektow_inz!$D$6,""),IF(ISERR(FIND(Opis_efektow_inz!$D$6,Niestac!$R31))=FALSE,", ",""),IF(ISERR(FIND(Opis_efektow_inz!$D$7,Niestac!$R31))=FALSE,Opis_efektow_inz!$D$7,""),IF(ISERR(FIND(Opis_efektow_inz!$D$7,Niestac!$R31))=FALSE,", ",""))</f>
        <v/>
      </c>
      <c r="C26" s="198" t="str">
        <f>CONCATENATE(IF(ISERR(FIND(Opis_efektow_inz!$D$8,Niestac!$S31))=FALSE,Opis_efektow_inz!$D$8,""),IF(ISERR(FIND(Opis_efektow_inz!$D$8,Niestac!$S31))=FALSE,", ",""),IF(ISERR(FIND(Opis_efektow_inz!$D$9,Niestac!$S31))=FALSE,Opis_efektow_inz!$D$9,""),IF(ISERR(FIND(Opis_efektow_inz!$D$9,Niestac!$S31))=FALSE,", 
",""),IF(ISERR(FIND(Opis_efektow_inz!$D$10,Niestac!$S31))=FALSE,Opis_efektow_inz!$D$10,""),IF(ISERR(FIND(Opis_efektow_inz!$D$10,Niestac!$S31))=FALSE,", ",""),IF(ISERR(FIND(Opis_efektow_inz!$D$11,Niestac!$S31))=FALSE,Opis_efektow_inz!$D$11,""),IF(ISERR(FIND(Opis_efektow_inz!$D$11,Niestac!$S31))=FALSE,", ",""),IF(ISERR(FIND(Opis_efektow_inz!$D$12,Niestac!$S31))=FALSE,Opis_efektow_inz!$D$12,""),IF(ISERR(FIND(Opis_efektow_inz!$D$12,Niestac!$S31))=FALSE,", ",""),IF(ISERR(FIND(Opis_efektow_inz!$D$13,Niestac!$S31))=FALSE,Opis_efektow_inz!$D$13,""),IF(ISERR(FIND(Opis_efektow_inz!$D$13,Niestac!$S31))=FALSE,", ",""),IF(ISERR(FIND(Opis_efektow_inz!$D$14,Niestac!$S31))=FALSE,Opis_efektow_inz!$D$14,""),IF(ISERR(FIND(Opis_efektow_inz!$D$14,Niestac!$S31))=FALSE,", ",""),IF(ISERR(FIND(Opis_efektow_inz!$D$15,Niestac!$S31))=FALSE,Opis_efektow_inz!$D$15,""),IF(ISERR(FIND(Opis_efektow_inz!$D$15,Niestac!$S31))=FALSE,", ",""),IF(ISERR(FIND(Opis_efektow_inz!$D$16,Niestac!$S31))=FALSE,Opis_efektow_inz!$D$16,""),IF(ISERR(FIND(Opis_efektow_inz!$D$16,Niestac!$S31))=FALSE,", ",""),IF(ISERR(FIND(Opis_efektow_inz!$D$17,Niestac!$S31))=FALSE,Opis_efektow_inz!$D$17,""),IF(ISERR(FIND(Opis_efektow_inz!$D$17,Niestac!$S31))=FALSE,", ",""),IF(ISERR(FIND(Opis_efektow_inz!$D$18,Niestac!$S31))=FALSE,Opis_efektow_inz!$D$18,""),IF(ISERR(FIND(Opis_efektow_inz!$D$18,Niestac!$S31))=FALSE,", ",""),IF(ISERR(FIND(Opis_efektow_inz!$D$19,Niestac!$S31))=FALSE,Opis_efektow_inz!$D$19,""),IF(ISERR(FIND(Opis_efektow_inz!$D$19,Niestac!$S31))=FALSE,", ",""))</f>
        <v xml:space="preserve">K1st_U4, 
</v>
      </c>
      <c r="D26" s="110" t="s">
        <v>266</v>
      </c>
      <c r="E26" s="142"/>
      <c r="F26" s="142"/>
      <c r="G26" s="142"/>
    </row>
    <row r="27" spans="1:7" hidden="1" x14ac:dyDescent="0.25">
      <c r="A27" s="92">
        <f>Niestac!C32</f>
        <v>0</v>
      </c>
      <c r="B27" s="381" t="str">
        <f>CONCATENATE(IF(ISERR(FIND(Opis_efektow_inz!$D$5,Niestac!$R32))=FALSE,Opis_efektow_inz!$D$5,""),IF(ISERR(FIND(Opis_efektow_inz!$D$5,Niestac!$R32))=FALSE,", ",""),IF(ISERR(FIND(Opis_efektow_inz!$D$6,Niestac!$R32))=FALSE,Opis_efektow_inz!$D$6,""),IF(ISERR(FIND(Opis_efektow_inz!$D$6,Niestac!$R32))=FALSE,", ",""),IF(ISERR(FIND(Opis_efektow_inz!$D$7,Niestac!$R32))=FALSE,Opis_efektow_inz!$D$7,""),IF(ISERR(FIND(Opis_efektow_inz!$D$7,Niestac!$R32))=FALSE,", ",""))</f>
        <v/>
      </c>
      <c r="C27" s="198" t="str">
        <f>CONCATENATE(IF(ISERR(FIND(Opis_efektow_inz!$D$8,Niestac!$S32))=FALSE,Opis_efektow_inz!$D$8,""),IF(ISERR(FIND(Opis_efektow_inz!$D$8,Niestac!$S32))=FALSE,", ",""),IF(ISERR(FIND(Opis_efektow_inz!$D$9,Niestac!$S32))=FALSE,Opis_efektow_inz!$D$9,""),IF(ISERR(FIND(Opis_efektow_inz!$D$9,Niestac!$S32))=FALSE,", 
",""),IF(ISERR(FIND(Opis_efektow_inz!$D$10,Niestac!$S32))=FALSE,Opis_efektow_inz!$D$10,""),IF(ISERR(FIND(Opis_efektow_inz!$D$10,Niestac!$S32))=FALSE,", ",""),IF(ISERR(FIND(Opis_efektow_inz!$D$11,Niestac!$S32))=FALSE,Opis_efektow_inz!$D$11,""),IF(ISERR(FIND(Opis_efektow_inz!$D$11,Niestac!$S32))=FALSE,", ",""),IF(ISERR(FIND(Opis_efektow_inz!$D$12,Niestac!$S32))=FALSE,Opis_efektow_inz!$D$12,""),IF(ISERR(FIND(Opis_efektow_inz!$D$12,Niestac!$S32))=FALSE,", ",""),IF(ISERR(FIND(Opis_efektow_inz!$D$13,Niestac!$S32))=FALSE,Opis_efektow_inz!$D$13,""),IF(ISERR(FIND(Opis_efektow_inz!$D$13,Niestac!$S32))=FALSE,", ",""),IF(ISERR(FIND(Opis_efektow_inz!$D$14,Niestac!$S32))=FALSE,Opis_efektow_inz!$D$14,""),IF(ISERR(FIND(Opis_efektow_inz!$D$14,Niestac!$S32))=FALSE,", ",""),IF(ISERR(FIND(Opis_efektow_inz!$D$15,Niestac!$S32))=FALSE,Opis_efektow_inz!$D$15,""),IF(ISERR(FIND(Opis_efektow_inz!$D$15,Niestac!$S32))=FALSE,", ",""),IF(ISERR(FIND(Opis_efektow_inz!$D$16,Niestac!$S32))=FALSE,Opis_efektow_inz!$D$16,""),IF(ISERR(FIND(Opis_efektow_inz!$D$16,Niestac!$S32))=FALSE,", ",""),IF(ISERR(FIND(Opis_efektow_inz!$D$17,Niestac!$S32))=FALSE,Opis_efektow_inz!$D$17,""),IF(ISERR(FIND(Opis_efektow_inz!$D$17,Niestac!$S32))=FALSE,", ",""),IF(ISERR(FIND(Opis_efektow_inz!$D$18,Niestac!$S32))=FALSE,Opis_efektow_inz!$D$18,""),IF(ISERR(FIND(Opis_efektow_inz!$D$18,Niestac!$S32))=FALSE,", ",""),IF(ISERR(FIND(Opis_efektow_inz!$D$19,Niestac!$S32))=FALSE,Opis_efektow_inz!$D$19,""),IF(ISERR(FIND(Opis_efektow_inz!$D$19,Niestac!$S32))=FALSE,", ",""))</f>
        <v/>
      </c>
      <c r="D27" s="110"/>
      <c r="E27" s="142"/>
      <c r="F27" s="142"/>
      <c r="G27" s="142"/>
    </row>
    <row r="28" spans="1:7" hidden="1" x14ac:dyDescent="0.25">
      <c r="A28" s="92">
        <f>Niestac!C33</f>
        <v>0</v>
      </c>
      <c r="B28" s="381" t="str">
        <f>CONCATENATE(IF(ISERR(FIND(Opis_efektow_inz!$D$5,Niestac!$R33))=FALSE,Opis_efektow_inz!$D$5,""),IF(ISERR(FIND(Opis_efektow_inz!$D$5,Niestac!$R33))=FALSE,", ",""),IF(ISERR(FIND(Opis_efektow_inz!$D$6,Niestac!$R33))=FALSE,Opis_efektow_inz!$D$6,""),IF(ISERR(FIND(Opis_efektow_inz!$D$6,Niestac!$R33))=FALSE,", ",""),IF(ISERR(FIND(Opis_efektow_inz!$D$7,Niestac!$R33))=FALSE,Opis_efektow_inz!$D$7,""),IF(ISERR(FIND(Opis_efektow_inz!$D$7,Niestac!$R33))=FALSE,", ",""))</f>
        <v/>
      </c>
      <c r="C28" s="198" t="str">
        <f>CONCATENATE(IF(ISERR(FIND(Opis_efektow_inz!$D$8,Niestac!$S33))=FALSE,Opis_efektow_inz!$D$8,""),IF(ISERR(FIND(Opis_efektow_inz!$D$8,Niestac!$S33))=FALSE,", ",""),IF(ISERR(FIND(Opis_efektow_inz!$D$9,Niestac!$S33))=FALSE,Opis_efektow_inz!$D$9,""),IF(ISERR(FIND(Opis_efektow_inz!$D$9,Niestac!$S33))=FALSE,", 
",""),IF(ISERR(FIND(Opis_efektow_inz!$D$10,Niestac!$S33))=FALSE,Opis_efektow_inz!$D$10,""),IF(ISERR(FIND(Opis_efektow_inz!$D$10,Niestac!$S33))=FALSE,", ",""),IF(ISERR(FIND(Opis_efektow_inz!$D$11,Niestac!$S33))=FALSE,Opis_efektow_inz!$D$11,""),IF(ISERR(FIND(Opis_efektow_inz!$D$11,Niestac!$S33))=FALSE,", ",""),IF(ISERR(FIND(Opis_efektow_inz!$D$12,Niestac!$S33))=FALSE,Opis_efektow_inz!$D$12,""),IF(ISERR(FIND(Opis_efektow_inz!$D$12,Niestac!$S33))=FALSE,", ",""),IF(ISERR(FIND(Opis_efektow_inz!$D$13,Niestac!$S33))=FALSE,Opis_efektow_inz!$D$13,""),IF(ISERR(FIND(Opis_efektow_inz!$D$13,Niestac!$S33))=FALSE,", ",""),IF(ISERR(FIND(Opis_efektow_inz!$D$14,Niestac!$S33))=FALSE,Opis_efektow_inz!$D$14,""),IF(ISERR(FIND(Opis_efektow_inz!$D$14,Niestac!$S33))=FALSE,", ",""),IF(ISERR(FIND(Opis_efektow_inz!$D$15,Niestac!$S33))=FALSE,Opis_efektow_inz!$D$15,""),IF(ISERR(FIND(Opis_efektow_inz!$D$15,Niestac!$S33))=FALSE,", ",""),IF(ISERR(FIND(Opis_efektow_inz!$D$16,Niestac!$S33))=FALSE,Opis_efektow_inz!$D$16,""),IF(ISERR(FIND(Opis_efektow_inz!$D$16,Niestac!$S33))=FALSE,", ",""),IF(ISERR(FIND(Opis_efektow_inz!$D$17,Niestac!$S33))=FALSE,Opis_efektow_inz!$D$17,""),IF(ISERR(FIND(Opis_efektow_inz!$D$17,Niestac!$S33))=FALSE,", ",""),IF(ISERR(FIND(Opis_efektow_inz!$D$18,Niestac!$S33))=FALSE,Opis_efektow_inz!$D$18,""),IF(ISERR(FIND(Opis_efektow_inz!$D$18,Niestac!$S33))=FALSE,", ",""),IF(ISERR(FIND(Opis_efektow_inz!$D$19,Niestac!$S33))=FALSE,Opis_efektow_inz!$D$19,""),IF(ISERR(FIND(Opis_efektow_inz!$D$19,Niestac!$S33))=FALSE,", ",""))</f>
        <v/>
      </c>
      <c r="D28" s="110"/>
      <c r="E28" s="142"/>
      <c r="F28" s="142"/>
      <c r="G28" s="142"/>
    </row>
    <row r="29" spans="1:7" ht="13" x14ac:dyDescent="0.25">
      <c r="A29" s="253" t="str">
        <f>Niestac!C34</f>
        <v>Semestr 3:</v>
      </c>
      <c r="B29" s="381" t="str">
        <f>CONCATENATE(IF(ISERR(FIND(Opis_efektow_inz!$D$5,Niestac!$R34))=FALSE,Opis_efektow_inz!$D$5,""),IF(ISERR(FIND(Opis_efektow_inz!$D$5,Niestac!$R34))=FALSE,", ",""),IF(ISERR(FIND(Opis_efektow_inz!$D$6,Niestac!$R34))=FALSE,Opis_efektow_inz!$D$6,""),IF(ISERR(FIND(Opis_efektow_inz!$D$6,Niestac!$R34))=FALSE,", ",""),IF(ISERR(FIND(Opis_efektow_inz!$D$7,Niestac!$R34))=FALSE,Opis_efektow_inz!$D$7,""),IF(ISERR(FIND(Opis_efektow_inz!$D$7,Niestac!$R34))=FALSE,", ",""))</f>
        <v/>
      </c>
      <c r="C29" s="198" t="str">
        <f>CONCATENATE(IF(ISERR(FIND(Opis_efektow_inz!$D$8,Niestac!$S34))=FALSE,Opis_efektow_inz!$D$8,""),IF(ISERR(FIND(Opis_efektow_inz!$D$8,Niestac!$S34))=FALSE,", ",""),IF(ISERR(FIND(Opis_efektow_inz!$D$9,Niestac!$S34))=FALSE,Opis_efektow_inz!$D$9,""),IF(ISERR(FIND(Opis_efektow_inz!$D$9,Niestac!$S34))=FALSE,", 
",""),IF(ISERR(FIND(Opis_efektow_inz!$D$10,Niestac!$S34))=FALSE,Opis_efektow_inz!$D$10,""),IF(ISERR(FIND(Opis_efektow_inz!$D$10,Niestac!$S34))=FALSE,", ",""),IF(ISERR(FIND(Opis_efektow_inz!$D$11,Niestac!$S34))=FALSE,Opis_efektow_inz!$D$11,""),IF(ISERR(FIND(Opis_efektow_inz!$D$11,Niestac!$S34))=FALSE,", ",""),IF(ISERR(FIND(Opis_efektow_inz!$D$12,Niestac!$S34))=FALSE,Opis_efektow_inz!$D$12,""),IF(ISERR(FIND(Opis_efektow_inz!$D$12,Niestac!$S34))=FALSE,", ",""),IF(ISERR(FIND(Opis_efektow_inz!$D$13,Niestac!$S34))=FALSE,Opis_efektow_inz!$D$13,""),IF(ISERR(FIND(Opis_efektow_inz!$D$13,Niestac!$S34))=FALSE,", ",""),IF(ISERR(FIND(Opis_efektow_inz!$D$14,Niestac!$S34))=FALSE,Opis_efektow_inz!$D$14,""),IF(ISERR(FIND(Opis_efektow_inz!$D$14,Niestac!$S34))=FALSE,", ",""),IF(ISERR(FIND(Opis_efektow_inz!$D$15,Niestac!$S34))=FALSE,Opis_efektow_inz!$D$15,""),IF(ISERR(FIND(Opis_efektow_inz!$D$15,Niestac!$S34))=FALSE,", ",""),IF(ISERR(FIND(Opis_efektow_inz!$D$16,Niestac!$S34))=FALSE,Opis_efektow_inz!$D$16,""),IF(ISERR(FIND(Opis_efektow_inz!$D$16,Niestac!$S34))=FALSE,", ",""),IF(ISERR(FIND(Opis_efektow_inz!$D$17,Niestac!$S34))=FALSE,Opis_efektow_inz!$D$17,""),IF(ISERR(FIND(Opis_efektow_inz!$D$17,Niestac!$S34))=FALSE,", ",""),IF(ISERR(FIND(Opis_efektow_inz!$D$18,Niestac!$S34))=FALSE,Opis_efektow_inz!$D$18,""),IF(ISERR(FIND(Opis_efektow_inz!$D$18,Niestac!$S34))=FALSE,", ",""),IF(ISERR(FIND(Opis_efektow_inz!$D$19,Niestac!$S34))=FALSE,Opis_efektow_inz!$D$19,""),IF(ISERR(FIND(Opis_efektow_inz!$D$19,Niestac!$S34))=FALSE,", ",""))</f>
        <v/>
      </c>
      <c r="D29" s="110"/>
      <c r="E29" s="142"/>
      <c r="F29" s="142"/>
      <c r="G29" s="142"/>
    </row>
    <row r="30" spans="1:7" x14ac:dyDescent="0.25">
      <c r="A30" s="92" t="str">
        <f>Niestac!C35</f>
        <v>Moduł kształcenia</v>
      </c>
      <c r="B30" s="381" t="str">
        <f>CONCATENATE(IF(ISERR(FIND(Opis_efektow_inz!$D$5,Niestac!$R35))=FALSE,Opis_efektow_inz!$D$5,""),IF(ISERR(FIND(Opis_efektow_inz!$D$5,Niestac!$R35))=FALSE,", ",""),IF(ISERR(FIND(Opis_efektow_inz!$D$6,Niestac!$R35))=FALSE,Opis_efektow_inz!$D$6,""),IF(ISERR(FIND(Opis_efektow_inz!$D$6,Niestac!$R35))=FALSE,", ",""),IF(ISERR(FIND(Opis_efektow_inz!$D$7,Niestac!$R35))=FALSE,Opis_efektow_inz!$D$7,""),IF(ISERR(FIND(Opis_efektow_inz!$D$7,Niestac!$R35))=FALSE,", ",""))</f>
        <v/>
      </c>
      <c r="C30" s="198" t="str">
        <f>CONCATENATE(IF(ISERR(FIND(Opis_efektow_inz!$D$8,Niestac!$S35))=FALSE,Opis_efektow_inz!$D$8,""),IF(ISERR(FIND(Opis_efektow_inz!$D$8,Niestac!$S35))=FALSE,", ",""),IF(ISERR(FIND(Opis_efektow_inz!$D$9,Niestac!$S35))=FALSE,Opis_efektow_inz!$D$9,""),IF(ISERR(FIND(Opis_efektow_inz!$D$9,Niestac!$S35))=FALSE,", 
",""),IF(ISERR(FIND(Opis_efektow_inz!$D$10,Niestac!$S35))=FALSE,Opis_efektow_inz!$D$10,""),IF(ISERR(FIND(Opis_efektow_inz!$D$10,Niestac!$S35))=FALSE,", ",""),IF(ISERR(FIND(Opis_efektow_inz!$D$11,Niestac!$S35))=FALSE,Opis_efektow_inz!$D$11,""),IF(ISERR(FIND(Opis_efektow_inz!$D$11,Niestac!$S35))=FALSE,", ",""),IF(ISERR(FIND(Opis_efektow_inz!$D$12,Niestac!$S35))=FALSE,Opis_efektow_inz!$D$12,""),IF(ISERR(FIND(Opis_efektow_inz!$D$12,Niestac!$S35))=FALSE,", ",""),IF(ISERR(FIND(Opis_efektow_inz!$D$13,Niestac!$S35))=FALSE,Opis_efektow_inz!$D$13,""),IF(ISERR(FIND(Opis_efektow_inz!$D$13,Niestac!$S35))=FALSE,", ",""),IF(ISERR(FIND(Opis_efektow_inz!$D$14,Niestac!$S35))=FALSE,Opis_efektow_inz!$D$14,""),IF(ISERR(FIND(Opis_efektow_inz!$D$14,Niestac!$S35))=FALSE,", ",""),IF(ISERR(FIND(Opis_efektow_inz!$D$15,Niestac!$S35))=FALSE,Opis_efektow_inz!$D$15,""),IF(ISERR(FIND(Opis_efektow_inz!$D$15,Niestac!$S35))=FALSE,", ",""),IF(ISERR(FIND(Opis_efektow_inz!$D$16,Niestac!$S35))=FALSE,Opis_efektow_inz!$D$16,""),IF(ISERR(FIND(Opis_efektow_inz!$D$16,Niestac!$S35))=FALSE,", ",""),IF(ISERR(FIND(Opis_efektow_inz!$D$17,Niestac!$S35))=FALSE,Opis_efektow_inz!$D$17,""),IF(ISERR(FIND(Opis_efektow_inz!$D$17,Niestac!$S35))=FALSE,", ",""),IF(ISERR(FIND(Opis_efektow_inz!$D$18,Niestac!$S35))=FALSE,Opis_efektow_inz!$D$18,""),IF(ISERR(FIND(Opis_efektow_inz!$D$18,Niestac!$S35))=FALSE,", ",""),IF(ISERR(FIND(Opis_efektow_inz!$D$19,Niestac!$S35))=FALSE,Opis_efektow_inz!$D$19,""),IF(ISERR(FIND(Opis_efektow_inz!$D$19,Niestac!$S35))=FALSE,", ",""))</f>
        <v/>
      </c>
      <c r="D30" s="110"/>
      <c r="E30" s="142"/>
      <c r="F30" s="142"/>
      <c r="G30" s="142"/>
    </row>
    <row r="31" spans="1:7" ht="25" x14ac:dyDescent="0.25">
      <c r="A31" s="92" t="str">
        <f>Niestac!C36</f>
        <v>Podstawy techniki cyfrowej</v>
      </c>
      <c r="B31" s="381" t="str">
        <f>CONCATENATE(IF(ISERR(FIND(Opis_efektow_inz!$D$5,Niestac!$R36))=FALSE,Opis_efektow_inz!$D$5,""),IF(ISERR(FIND(Opis_efektow_inz!$D$5,Niestac!$R36))=FALSE,", ",""),IF(ISERR(FIND(Opis_efektow_inz!$D$6,Niestac!$R36))=FALSE,Opis_efektow_inz!$D$6,""),IF(ISERR(FIND(Opis_efektow_inz!$D$6,Niestac!$R36))=FALSE,", ",""),IF(ISERR(FIND(Opis_efektow_inz!$D$7,Niestac!$R36))=FALSE,Opis_efektow_inz!$D$7,""),IF(ISERR(FIND(Opis_efektow_inz!$D$7,Niestac!$R36))=FALSE,", ",""))</f>
        <v xml:space="preserve">K1st_W7, </v>
      </c>
      <c r="C31" s="198" t="str">
        <f>CONCATENATE(IF(ISERR(FIND(Opis_efektow_inz!$D$8,Niestac!$S36))=FALSE,Opis_efektow_inz!$D$8,""),IF(ISERR(FIND(Opis_efektow_inz!$D$8,Niestac!$S36))=FALSE,", ",""),IF(ISERR(FIND(Opis_efektow_inz!$D$9,Niestac!$S36))=FALSE,Opis_efektow_inz!$D$9,""),IF(ISERR(FIND(Opis_efektow_inz!$D$9,Niestac!$S36))=FALSE,", 
",""),IF(ISERR(FIND(Opis_efektow_inz!$D$10,Niestac!$S36))=FALSE,Opis_efektow_inz!$D$10,""),IF(ISERR(FIND(Opis_efektow_inz!$D$10,Niestac!$S36))=FALSE,", ",""),IF(ISERR(FIND(Opis_efektow_inz!$D$11,Niestac!$S36))=FALSE,Opis_efektow_inz!$D$11,""),IF(ISERR(FIND(Opis_efektow_inz!$D$11,Niestac!$S36))=FALSE,", ",""),IF(ISERR(FIND(Opis_efektow_inz!$D$12,Niestac!$S36))=FALSE,Opis_efektow_inz!$D$12,""),IF(ISERR(FIND(Opis_efektow_inz!$D$12,Niestac!$S36))=FALSE,", ",""),IF(ISERR(FIND(Opis_efektow_inz!$D$13,Niestac!$S36))=FALSE,Opis_efektow_inz!$D$13,""),IF(ISERR(FIND(Opis_efektow_inz!$D$13,Niestac!$S36))=FALSE,", ",""),IF(ISERR(FIND(Opis_efektow_inz!$D$14,Niestac!$S36))=FALSE,Opis_efektow_inz!$D$14,""),IF(ISERR(FIND(Opis_efektow_inz!$D$14,Niestac!$S36))=FALSE,", ",""),IF(ISERR(FIND(Opis_efektow_inz!$D$15,Niestac!$S36))=FALSE,Opis_efektow_inz!$D$15,""),IF(ISERR(FIND(Opis_efektow_inz!$D$15,Niestac!$S36))=FALSE,", ",""),IF(ISERR(FIND(Opis_efektow_inz!$D$16,Niestac!$S36))=FALSE,Opis_efektow_inz!$D$16,""),IF(ISERR(FIND(Opis_efektow_inz!$D$16,Niestac!$S36))=FALSE,", ",""),IF(ISERR(FIND(Opis_efektow_inz!$D$17,Niestac!$S36))=FALSE,Opis_efektow_inz!$D$17,""),IF(ISERR(FIND(Opis_efektow_inz!$D$17,Niestac!$S36))=FALSE,", ",""),IF(ISERR(FIND(Opis_efektow_inz!$D$18,Niestac!$S36))=FALSE,Opis_efektow_inz!$D$18,""),IF(ISERR(FIND(Opis_efektow_inz!$D$18,Niestac!$S36))=FALSE,", ",""),IF(ISERR(FIND(Opis_efektow_inz!$D$19,Niestac!$S36))=FALSE,Opis_efektow_inz!$D$19,""),IF(ISERR(FIND(Opis_efektow_inz!$D$19,Niestac!$S36))=FALSE,", ",""))</f>
        <v xml:space="preserve">K1st_U3, K1st_U4, 
K1st_U13, </v>
      </c>
      <c r="D31" s="110" t="s">
        <v>267</v>
      </c>
      <c r="E31" s="142"/>
      <c r="F31" s="142"/>
      <c r="G31" s="142"/>
    </row>
    <row r="32" spans="1:7" s="147" customFormat="1" ht="28.5" customHeight="1" x14ac:dyDescent="0.25">
      <c r="A32" s="92" t="str">
        <f>Niestac!C37</f>
        <v>Programowanie niskopoziomowe / Low-level programming in C</v>
      </c>
      <c r="B32" s="381" t="str">
        <f>CONCATENATE(IF(ISERR(FIND(Opis_efektow_inz!$D$5,Niestac!$R37))=FALSE,Opis_efektow_inz!$D$5,""),IF(ISERR(FIND(Opis_efektow_inz!$D$5,Niestac!$R37))=FALSE,", ",""),IF(ISERR(FIND(Opis_efektow_inz!$D$6,Niestac!$R37))=FALSE,Opis_efektow_inz!$D$6,""),IF(ISERR(FIND(Opis_efektow_inz!$D$6,Niestac!$R37))=FALSE,", ",""),IF(ISERR(FIND(Opis_efektow_inz!$D$7,Niestac!$R37))=FALSE,Opis_efektow_inz!$D$7,""),IF(ISERR(FIND(Opis_efektow_inz!$D$7,Niestac!$R37))=FALSE,", ",""))</f>
        <v xml:space="preserve">K1st_W6, K1st_W7, </v>
      </c>
      <c r="C32" s="198" t="str">
        <f>CONCATENATE(IF(ISERR(FIND(Opis_efektow_inz!$D$8,Niestac!$S37))=FALSE,Opis_efektow_inz!$D$8,""),IF(ISERR(FIND(Opis_efektow_inz!$D$8,Niestac!$S37))=FALSE,", ",""),IF(ISERR(FIND(Opis_efektow_inz!$D$9,Niestac!$S37))=FALSE,Opis_efektow_inz!$D$9,""),IF(ISERR(FIND(Opis_efektow_inz!$D$9,Niestac!$S37))=FALSE,", 
",""),IF(ISERR(FIND(Opis_efektow_inz!$D$10,Niestac!$S37))=FALSE,Opis_efektow_inz!$D$10,""),IF(ISERR(FIND(Opis_efektow_inz!$D$10,Niestac!$S37))=FALSE,", ",""),IF(ISERR(FIND(Opis_efektow_inz!$D$11,Niestac!$S37))=FALSE,Opis_efektow_inz!$D$11,""),IF(ISERR(FIND(Opis_efektow_inz!$D$11,Niestac!$S37))=FALSE,", ",""),IF(ISERR(FIND(Opis_efektow_inz!$D$12,Niestac!$S37))=FALSE,Opis_efektow_inz!$D$12,""),IF(ISERR(FIND(Opis_efektow_inz!$D$12,Niestac!$S37))=FALSE,", ",""),IF(ISERR(FIND(Opis_efektow_inz!$D$13,Niestac!$S37))=FALSE,Opis_efektow_inz!$D$13,""),IF(ISERR(FIND(Opis_efektow_inz!$D$13,Niestac!$S37))=FALSE,", ",""),IF(ISERR(FIND(Opis_efektow_inz!$D$14,Niestac!$S37))=FALSE,Opis_efektow_inz!$D$14,""),IF(ISERR(FIND(Opis_efektow_inz!$D$14,Niestac!$S37))=FALSE,", ",""),IF(ISERR(FIND(Opis_efektow_inz!$D$15,Niestac!$S37))=FALSE,Opis_efektow_inz!$D$15,""),IF(ISERR(FIND(Opis_efektow_inz!$D$15,Niestac!$S37))=FALSE,", ",""),IF(ISERR(FIND(Opis_efektow_inz!$D$16,Niestac!$S37))=FALSE,Opis_efektow_inz!$D$16,""),IF(ISERR(FIND(Opis_efektow_inz!$D$16,Niestac!$S37))=FALSE,", ",""),IF(ISERR(FIND(Opis_efektow_inz!$D$17,Niestac!$S37))=FALSE,Opis_efektow_inz!$D$17,""),IF(ISERR(FIND(Opis_efektow_inz!$D$17,Niestac!$S37))=FALSE,", ",""),IF(ISERR(FIND(Opis_efektow_inz!$D$18,Niestac!$S37))=FALSE,Opis_efektow_inz!$D$18,""),IF(ISERR(FIND(Opis_efektow_inz!$D$18,Niestac!$S37))=FALSE,", ",""),IF(ISERR(FIND(Opis_efektow_inz!$D$19,Niestac!$S37))=FALSE,Opis_efektow_inz!$D$19,""),IF(ISERR(FIND(Opis_efektow_inz!$D$19,Niestac!$S37))=FALSE,", ",""))</f>
        <v xml:space="preserve">K1st_U10, K1st_U11, </v>
      </c>
      <c r="D32" s="110" t="s">
        <v>267</v>
      </c>
      <c r="E32" s="391"/>
      <c r="F32" s="391"/>
      <c r="G32" s="391"/>
    </row>
    <row r="33" spans="1:7" s="147" customFormat="1" ht="37.5" x14ac:dyDescent="0.25">
      <c r="A33" s="92" t="str">
        <f>Niestac!C38</f>
        <v>Programowanie systemowe i współbieżne</v>
      </c>
      <c r="B33" s="381" t="str">
        <f>CONCATENATE(IF(ISERR(FIND(Opis_efektow_inz!$D$5,Niestac!$R38))=FALSE,Opis_efektow_inz!$D$5,""),IF(ISERR(FIND(Opis_efektow_inz!$D$5,Niestac!$R38))=FALSE,", ",""),IF(ISERR(FIND(Opis_efektow_inz!$D$6,Niestac!$R38))=FALSE,Opis_efektow_inz!$D$6,""),IF(ISERR(FIND(Opis_efektow_inz!$D$6,Niestac!$R38))=FALSE,", ",""),IF(ISERR(FIND(Opis_efektow_inz!$D$7,Niestac!$R38))=FALSE,Opis_efektow_inz!$D$7,""),IF(ISERR(FIND(Opis_efektow_inz!$D$7,Niestac!$R38))=FALSE,", ",""))</f>
        <v xml:space="preserve">K1st_W6, K1st_W7, </v>
      </c>
      <c r="C33" s="198" t="str">
        <f>CONCATENATE(IF(ISERR(FIND(Opis_efektow_inz!$D$8,Niestac!$S38))=FALSE,Opis_efektow_inz!$D$8,""),IF(ISERR(FIND(Opis_efektow_inz!$D$8,Niestac!$S38))=FALSE,", ",""),IF(ISERR(FIND(Opis_efektow_inz!$D$9,Niestac!$S38))=FALSE,Opis_efektow_inz!$D$9,""),IF(ISERR(FIND(Opis_efektow_inz!$D$9,Niestac!$S38))=FALSE,", 
",""),IF(ISERR(FIND(Opis_efektow_inz!$D$10,Niestac!$S38))=FALSE,Opis_efektow_inz!$D$10,""),IF(ISERR(FIND(Opis_efektow_inz!$D$10,Niestac!$S38))=FALSE,", ",""),IF(ISERR(FIND(Opis_efektow_inz!$D$11,Niestac!$S38))=FALSE,Opis_efektow_inz!$D$11,""),IF(ISERR(FIND(Opis_efektow_inz!$D$11,Niestac!$S38))=FALSE,", ",""),IF(ISERR(FIND(Opis_efektow_inz!$D$12,Niestac!$S38))=FALSE,Opis_efektow_inz!$D$12,""),IF(ISERR(FIND(Opis_efektow_inz!$D$12,Niestac!$S38))=FALSE,", ",""),IF(ISERR(FIND(Opis_efektow_inz!$D$13,Niestac!$S38))=FALSE,Opis_efektow_inz!$D$13,""),IF(ISERR(FIND(Opis_efektow_inz!$D$13,Niestac!$S38))=FALSE,", ",""),IF(ISERR(FIND(Opis_efektow_inz!$D$14,Niestac!$S38))=FALSE,Opis_efektow_inz!$D$14,""),IF(ISERR(FIND(Opis_efektow_inz!$D$14,Niestac!$S38))=FALSE,", ",""),IF(ISERR(FIND(Opis_efektow_inz!$D$15,Niestac!$S38))=FALSE,Opis_efektow_inz!$D$15,""),IF(ISERR(FIND(Opis_efektow_inz!$D$15,Niestac!$S38))=FALSE,", ",""),IF(ISERR(FIND(Opis_efektow_inz!$D$16,Niestac!$S38))=FALSE,Opis_efektow_inz!$D$16,""),IF(ISERR(FIND(Opis_efektow_inz!$D$16,Niestac!$S38))=FALSE,", ",""),IF(ISERR(FIND(Opis_efektow_inz!$D$17,Niestac!$S38))=FALSE,Opis_efektow_inz!$D$17,""),IF(ISERR(FIND(Opis_efektow_inz!$D$17,Niestac!$S38))=FALSE,", ",""),IF(ISERR(FIND(Opis_efektow_inz!$D$18,Niestac!$S38))=FALSE,Opis_efektow_inz!$D$18,""),IF(ISERR(FIND(Opis_efektow_inz!$D$18,Niestac!$S38))=FALSE,", ",""),IF(ISERR(FIND(Opis_efektow_inz!$D$19,Niestac!$S38))=FALSE,Opis_efektow_inz!$D$19,""),IF(ISERR(FIND(Opis_efektow_inz!$D$19,Niestac!$S38))=FALSE,", ",""))</f>
        <v xml:space="preserve">K1st_U4, 
K1st_U8, K1st_U10, K1st_U11, </v>
      </c>
      <c r="D33" s="110" t="s">
        <v>267</v>
      </c>
      <c r="E33" s="391"/>
      <c r="F33" s="391"/>
      <c r="G33" s="391"/>
    </row>
    <row r="34" spans="1:7" s="147" customFormat="1" ht="25" x14ac:dyDescent="0.25">
      <c r="A34" s="92" t="str">
        <f>Niestac!C39</f>
        <v>Programowanie obiektowe</v>
      </c>
      <c r="B34" s="381" t="str">
        <f>CONCATENATE(IF(ISERR(FIND(Opis_efektow_inz!$D$5,Niestac!$R39))=FALSE,Opis_efektow_inz!$D$5,""),IF(ISERR(FIND(Opis_efektow_inz!$D$5,Niestac!$R39))=FALSE,", ",""),IF(ISERR(FIND(Opis_efektow_inz!$D$6,Niestac!$R39))=FALSE,Opis_efektow_inz!$D$6,""),IF(ISERR(FIND(Opis_efektow_inz!$D$6,Niestac!$R39))=FALSE,", ",""),IF(ISERR(FIND(Opis_efektow_inz!$D$7,Niestac!$R39))=FALSE,Opis_efektow_inz!$D$7,""),IF(ISERR(FIND(Opis_efektow_inz!$D$7,Niestac!$R39))=FALSE,", ",""))</f>
        <v xml:space="preserve">K1st_W6, K1st_W7, </v>
      </c>
      <c r="C34" s="198" t="str">
        <f>CONCATENATE(IF(ISERR(FIND(Opis_efektow_inz!$D$8,Niestac!$S39))=FALSE,Opis_efektow_inz!$D$8,""),IF(ISERR(FIND(Opis_efektow_inz!$D$8,Niestac!$S39))=FALSE,", ",""),IF(ISERR(FIND(Opis_efektow_inz!$D$9,Niestac!$S39))=FALSE,Opis_efektow_inz!$D$9,""),IF(ISERR(FIND(Opis_efektow_inz!$D$9,Niestac!$S39))=FALSE,", 
",""),IF(ISERR(FIND(Opis_efektow_inz!$D$10,Niestac!$S39))=FALSE,Opis_efektow_inz!$D$10,""),IF(ISERR(FIND(Opis_efektow_inz!$D$10,Niestac!$S39))=FALSE,", ",""),IF(ISERR(FIND(Opis_efektow_inz!$D$11,Niestac!$S39))=FALSE,Opis_efektow_inz!$D$11,""),IF(ISERR(FIND(Opis_efektow_inz!$D$11,Niestac!$S39))=FALSE,", ",""),IF(ISERR(FIND(Opis_efektow_inz!$D$12,Niestac!$S39))=FALSE,Opis_efektow_inz!$D$12,""),IF(ISERR(FIND(Opis_efektow_inz!$D$12,Niestac!$S39))=FALSE,", ",""),IF(ISERR(FIND(Opis_efektow_inz!$D$13,Niestac!$S39))=FALSE,Opis_efektow_inz!$D$13,""),IF(ISERR(FIND(Opis_efektow_inz!$D$13,Niestac!$S39))=FALSE,", ",""),IF(ISERR(FIND(Opis_efektow_inz!$D$14,Niestac!$S39))=FALSE,Opis_efektow_inz!$D$14,""),IF(ISERR(FIND(Opis_efektow_inz!$D$14,Niestac!$S39))=FALSE,", ",""),IF(ISERR(FIND(Opis_efektow_inz!$D$15,Niestac!$S39))=FALSE,Opis_efektow_inz!$D$15,""),IF(ISERR(FIND(Opis_efektow_inz!$D$15,Niestac!$S39))=FALSE,", ",""),IF(ISERR(FIND(Opis_efektow_inz!$D$16,Niestac!$S39))=FALSE,Opis_efektow_inz!$D$16,""),IF(ISERR(FIND(Opis_efektow_inz!$D$16,Niestac!$S39))=FALSE,", ",""),IF(ISERR(FIND(Opis_efektow_inz!$D$17,Niestac!$S39))=FALSE,Opis_efektow_inz!$D$17,""),IF(ISERR(FIND(Opis_efektow_inz!$D$17,Niestac!$S39))=FALSE,", ",""),IF(ISERR(FIND(Opis_efektow_inz!$D$18,Niestac!$S39))=FALSE,Opis_efektow_inz!$D$18,""),IF(ISERR(FIND(Opis_efektow_inz!$D$18,Niestac!$S39))=FALSE,", ",""),IF(ISERR(FIND(Opis_efektow_inz!$D$19,Niestac!$S39))=FALSE,Opis_efektow_inz!$D$19,""),IF(ISERR(FIND(Opis_efektow_inz!$D$19,Niestac!$S39))=FALSE,", ",""))</f>
        <v xml:space="preserve">K1st_U9, K1st_U10, K1st_U11, </v>
      </c>
      <c r="D34" s="110" t="s">
        <v>267</v>
      </c>
      <c r="E34" s="391"/>
      <c r="F34" s="391"/>
      <c r="G34" s="391"/>
    </row>
    <row r="35" spans="1:7" s="147" customFormat="1" ht="25" x14ac:dyDescent="0.25">
      <c r="A35" s="92" t="str">
        <f>Niestac!C40</f>
        <v>Podstawy automatyki</v>
      </c>
      <c r="B35" s="381" t="str">
        <f>CONCATENATE(IF(ISERR(FIND(Opis_efektow_inz!$D$5,Niestac!$R40))=FALSE,Opis_efektow_inz!$D$5,""),IF(ISERR(FIND(Opis_efektow_inz!$D$5,Niestac!$R40))=FALSE,", ",""),IF(ISERR(FIND(Opis_efektow_inz!$D$6,Niestac!$R40))=FALSE,Opis_efektow_inz!$D$6,""),IF(ISERR(FIND(Opis_efektow_inz!$D$6,Niestac!$R40))=FALSE,", ",""),IF(ISERR(FIND(Opis_efektow_inz!$D$7,Niestac!$R40))=FALSE,Opis_efektow_inz!$D$7,""),IF(ISERR(FIND(Opis_efektow_inz!$D$7,Niestac!$R40))=FALSE,", ",""))</f>
        <v xml:space="preserve">K1st_W6, </v>
      </c>
      <c r="C35" s="198" t="str">
        <f>CONCATENATE(IF(ISERR(FIND(Opis_efektow_inz!$D$8,Niestac!$S40))=FALSE,Opis_efektow_inz!$D$8,""),IF(ISERR(FIND(Opis_efektow_inz!$D$8,Niestac!$S40))=FALSE,", ",""),IF(ISERR(FIND(Opis_efektow_inz!$D$9,Niestac!$S40))=FALSE,Opis_efektow_inz!$D$9,""),IF(ISERR(FIND(Opis_efektow_inz!$D$9,Niestac!$S40))=FALSE,", 
",""),IF(ISERR(FIND(Opis_efektow_inz!$D$10,Niestac!$S40))=FALSE,Opis_efektow_inz!$D$10,""),IF(ISERR(FIND(Opis_efektow_inz!$D$10,Niestac!$S40))=FALSE,", ",""),IF(ISERR(FIND(Opis_efektow_inz!$D$11,Niestac!$S40))=FALSE,Opis_efektow_inz!$D$11,""),IF(ISERR(FIND(Opis_efektow_inz!$D$11,Niestac!$S40))=FALSE,", ",""),IF(ISERR(FIND(Opis_efektow_inz!$D$12,Niestac!$S40))=FALSE,Opis_efektow_inz!$D$12,""),IF(ISERR(FIND(Opis_efektow_inz!$D$12,Niestac!$S40))=FALSE,", ",""),IF(ISERR(FIND(Opis_efektow_inz!$D$13,Niestac!$S40))=FALSE,Opis_efektow_inz!$D$13,""),IF(ISERR(FIND(Opis_efektow_inz!$D$13,Niestac!$S40))=FALSE,", ",""),IF(ISERR(FIND(Opis_efektow_inz!$D$14,Niestac!$S40))=FALSE,Opis_efektow_inz!$D$14,""),IF(ISERR(FIND(Opis_efektow_inz!$D$14,Niestac!$S40))=FALSE,", ",""),IF(ISERR(FIND(Opis_efektow_inz!$D$15,Niestac!$S40))=FALSE,Opis_efektow_inz!$D$15,""),IF(ISERR(FIND(Opis_efektow_inz!$D$15,Niestac!$S40))=FALSE,", ",""),IF(ISERR(FIND(Opis_efektow_inz!$D$16,Niestac!$S40))=FALSE,Opis_efektow_inz!$D$16,""),IF(ISERR(FIND(Opis_efektow_inz!$D$16,Niestac!$S40))=FALSE,", ",""),IF(ISERR(FIND(Opis_efektow_inz!$D$17,Niestac!$S40))=FALSE,Opis_efektow_inz!$D$17,""),IF(ISERR(FIND(Opis_efektow_inz!$D$17,Niestac!$S40))=FALSE,", ",""),IF(ISERR(FIND(Opis_efektow_inz!$D$18,Niestac!$S40))=FALSE,Opis_efektow_inz!$D$18,""),IF(ISERR(FIND(Opis_efektow_inz!$D$18,Niestac!$S40))=FALSE,", ",""),IF(ISERR(FIND(Opis_efektow_inz!$D$19,Niestac!$S40))=FALSE,Opis_efektow_inz!$D$19,""),IF(ISERR(FIND(Opis_efektow_inz!$D$19,Niestac!$S40))=FALSE,", ",""))</f>
        <v xml:space="preserve">K1st_U3, K1st_U4, 
K1st_U13, </v>
      </c>
      <c r="D35" s="110" t="s">
        <v>267</v>
      </c>
      <c r="E35" s="391"/>
      <c r="F35" s="391"/>
      <c r="G35" s="391"/>
    </row>
    <row r="36" spans="1:7" s="147" customFormat="1" x14ac:dyDescent="0.25">
      <c r="A36" s="92" t="str">
        <f>Niestac!C41</f>
        <v>Język angielski</v>
      </c>
      <c r="B36" s="381" t="str">
        <f>CONCATENATE(IF(ISERR(FIND(Opis_efektow_inz!$D$5,Niestac!$R41))=FALSE,Opis_efektow_inz!$D$5,""),IF(ISERR(FIND(Opis_efektow_inz!$D$5,Niestac!$R41))=FALSE,", ",""),IF(ISERR(FIND(Opis_efektow_inz!$D$6,Niestac!$R41))=FALSE,Opis_efektow_inz!$D$6,""),IF(ISERR(FIND(Opis_efektow_inz!$D$6,Niestac!$R41))=FALSE,", ",""),IF(ISERR(FIND(Opis_efektow_inz!$D$7,Niestac!$R41))=FALSE,Opis_efektow_inz!$D$7,""),IF(ISERR(FIND(Opis_efektow_inz!$D$7,Niestac!$R41))=FALSE,", ",""))</f>
        <v/>
      </c>
      <c r="C36" s="198" t="str">
        <f>CONCATENATE(IF(ISERR(FIND(Opis_efektow_inz!$D$8,Niestac!$S41))=FALSE,Opis_efektow_inz!$D$8,""),IF(ISERR(FIND(Opis_efektow_inz!$D$8,Niestac!$S41))=FALSE,", ",""),IF(ISERR(FIND(Opis_efektow_inz!$D$9,Niestac!$S41))=FALSE,Opis_efektow_inz!$D$9,""),IF(ISERR(FIND(Opis_efektow_inz!$D$9,Niestac!$S41))=FALSE,", 
",""),IF(ISERR(FIND(Opis_efektow_inz!$D$10,Niestac!$S41))=FALSE,Opis_efektow_inz!$D$10,""),IF(ISERR(FIND(Opis_efektow_inz!$D$10,Niestac!$S41))=FALSE,", ",""),IF(ISERR(FIND(Opis_efektow_inz!$D$11,Niestac!$S41))=FALSE,Opis_efektow_inz!$D$11,""),IF(ISERR(FIND(Opis_efektow_inz!$D$11,Niestac!$S41))=FALSE,", ",""),IF(ISERR(FIND(Opis_efektow_inz!$D$12,Niestac!$S41))=FALSE,Opis_efektow_inz!$D$12,""),IF(ISERR(FIND(Opis_efektow_inz!$D$12,Niestac!$S41))=FALSE,", ",""),IF(ISERR(FIND(Opis_efektow_inz!$D$13,Niestac!$S41))=FALSE,Opis_efektow_inz!$D$13,""),IF(ISERR(FIND(Opis_efektow_inz!$D$13,Niestac!$S41))=FALSE,", ",""),IF(ISERR(FIND(Opis_efektow_inz!$D$14,Niestac!$S41))=FALSE,Opis_efektow_inz!$D$14,""),IF(ISERR(FIND(Opis_efektow_inz!$D$14,Niestac!$S41))=FALSE,", ",""),IF(ISERR(FIND(Opis_efektow_inz!$D$15,Niestac!$S41))=FALSE,Opis_efektow_inz!$D$15,""),IF(ISERR(FIND(Opis_efektow_inz!$D$15,Niestac!$S41))=FALSE,", ",""),IF(ISERR(FIND(Opis_efektow_inz!$D$16,Niestac!$S41))=FALSE,Opis_efektow_inz!$D$16,""),IF(ISERR(FIND(Opis_efektow_inz!$D$16,Niestac!$S41))=FALSE,", ",""),IF(ISERR(FIND(Opis_efektow_inz!$D$17,Niestac!$S41))=FALSE,Opis_efektow_inz!$D$17,""),IF(ISERR(FIND(Opis_efektow_inz!$D$17,Niestac!$S41))=FALSE,", ",""),IF(ISERR(FIND(Opis_efektow_inz!$D$18,Niestac!$S41))=FALSE,Opis_efektow_inz!$D$18,""),IF(ISERR(FIND(Opis_efektow_inz!$D$18,Niestac!$S41))=FALSE,", ",""),IF(ISERR(FIND(Opis_efektow_inz!$D$19,Niestac!$S41))=FALSE,Opis_efektow_inz!$D$19,""),IF(ISERR(FIND(Opis_efektow_inz!$D$19,Niestac!$S41))=FALSE,", ",""))</f>
        <v/>
      </c>
      <c r="D36" s="110"/>
      <c r="E36" s="391"/>
      <c r="F36" s="391"/>
      <c r="G36" s="391"/>
    </row>
    <row r="37" spans="1:7" s="147" customFormat="1" ht="25" x14ac:dyDescent="0.25">
      <c r="A37" s="92" t="str">
        <f>Niestac!C42</f>
        <v>Fizyka dla informatyków 2</v>
      </c>
      <c r="B37" s="381" t="str">
        <f>CONCATENATE(IF(ISERR(FIND(Opis_efektow_inz!$D$5,Niestac!$R42))=FALSE,Opis_efektow_inz!$D$5,""),IF(ISERR(FIND(Opis_efektow_inz!$D$5,Niestac!$R42))=FALSE,", ",""),IF(ISERR(FIND(Opis_efektow_inz!$D$6,Niestac!$R42))=FALSE,Opis_efektow_inz!$D$6,""),IF(ISERR(FIND(Opis_efektow_inz!$D$6,Niestac!$R42))=FALSE,", ",""),IF(ISERR(FIND(Opis_efektow_inz!$D$7,Niestac!$R42))=FALSE,Opis_efektow_inz!$D$7,""),IF(ISERR(FIND(Opis_efektow_inz!$D$7,Niestac!$R42))=FALSE,", ",""))</f>
        <v/>
      </c>
      <c r="C37" s="198" t="str">
        <f>CONCATENATE(IF(ISERR(FIND(Opis_efektow_inz!$D$8,Niestac!$S42))=FALSE,Opis_efektow_inz!$D$8,""),IF(ISERR(FIND(Opis_efektow_inz!$D$8,Niestac!$S42))=FALSE,", ",""),IF(ISERR(FIND(Opis_efektow_inz!$D$9,Niestac!$S42))=FALSE,Opis_efektow_inz!$D$9,""),IF(ISERR(FIND(Opis_efektow_inz!$D$9,Niestac!$S42))=FALSE,", 
",""),IF(ISERR(FIND(Opis_efektow_inz!$D$10,Niestac!$S42))=FALSE,Opis_efektow_inz!$D$10,""),IF(ISERR(FIND(Opis_efektow_inz!$D$10,Niestac!$S42))=FALSE,", ",""),IF(ISERR(FIND(Opis_efektow_inz!$D$11,Niestac!$S42))=FALSE,Opis_efektow_inz!$D$11,""),IF(ISERR(FIND(Opis_efektow_inz!$D$11,Niestac!$S42))=FALSE,", ",""),IF(ISERR(FIND(Opis_efektow_inz!$D$12,Niestac!$S42))=FALSE,Opis_efektow_inz!$D$12,""),IF(ISERR(FIND(Opis_efektow_inz!$D$12,Niestac!$S42))=FALSE,", ",""),IF(ISERR(FIND(Opis_efektow_inz!$D$13,Niestac!$S42))=FALSE,Opis_efektow_inz!$D$13,""),IF(ISERR(FIND(Opis_efektow_inz!$D$13,Niestac!$S42))=FALSE,", ",""),IF(ISERR(FIND(Opis_efektow_inz!$D$14,Niestac!$S42))=FALSE,Opis_efektow_inz!$D$14,""),IF(ISERR(FIND(Opis_efektow_inz!$D$14,Niestac!$S42))=FALSE,", ",""),IF(ISERR(FIND(Opis_efektow_inz!$D$15,Niestac!$S42))=FALSE,Opis_efektow_inz!$D$15,""),IF(ISERR(FIND(Opis_efektow_inz!$D$15,Niestac!$S42))=FALSE,", ",""),IF(ISERR(FIND(Opis_efektow_inz!$D$16,Niestac!$S42))=FALSE,Opis_efektow_inz!$D$16,""),IF(ISERR(FIND(Opis_efektow_inz!$D$16,Niestac!$S42))=FALSE,", ",""),IF(ISERR(FIND(Opis_efektow_inz!$D$17,Niestac!$S42))=FALSE,Opis_efektow_inz!$D$17,""),IF(ISERR(FIND(Opis_efektow_inz!$D$17,Niestac!$S42))=FALSE,", ",""),IF(ISERR(FIND(Opis_efektow_inz!$D$18,Niestac!$S42))=FALSE,Opis_efektow_inz!$D$18,""),IF(ISERR(FIND(Opis_efektow_inz!$D$18,Niestac!$S42))=FALSE,", ",""),IF(ISERR(FIND(Opis_efektow_inz!$D$19,Niestac!$S42))=FALSE,Opis_efektow_inz!$D$19,""),IF(ISERR(FIND(Opis_efektow_inz!$D$19,Niestac!$S42))=FALSE,", ",""))</f>
        <v xml:space="preserve">K1st_U3, K1st_U4, 
</v>
      </c>
      <c r="D37" s="110" t="s">
        <v>266</v>
      </c>
      <c r="E37" s="391"/>
      <c r="F37" s="391"/>
      <c r="G37" s="391"/>
    </row>
    <row r="38" spans="1:7" s="147" customFormat="1" x14ac:dyDescent="0.25">
      <c r="A38" s="92" t="str">
        <f>Niestac!C44</f>
        <v>Programowanie deklaratywne</v>
      </c>
      <c r="B38" s="381" t="str">
        <f>CONCATENATE(IF(ISERR(FIND(Opis_efektow_inz!$D$5,Niestac!$R44))=FALSE,Opis_efektow_inz!$D$5,""),IF(ISERR(FIND(Opis_efektow_inz!$D$5,Niestac!$R44))=FALSE,", ",""),IF(ISERR(FIND(Opis_efektow_inz!$D$6,Niestac!$R44))=FALSE,Opis_efektow_inz!$D$6,""),IF(ISERR(FIND(Opis_efektow_inz!$D$6,Niestac!$R44))=FALSE,", ",""),IF(ISERR(FIND(Opis_efektow_inz!$D$7,Niestac!$R44))=FALSE,Opis_efektow_inz!$D$7,""),IF(ISERR(FIND(Opis_efektow_inz!$D$7,Niestac!$R44))=FALSE,", ",""))</f>
        <v xml:space="preserve">K1st_W6, K1st_W7, </v>
      </c>
      <c r="C38" s="198" t="str">
        <f>CONCATENATE(IF(ISERR(FIND(Opis_efektow_inz!$D$8,Niestac!$S44))=FALSE,Opis_efektow_inz!$D$8,""),IF(ISERR(FIND(Opis_efektow_inz!$D$8,Niestac!$S44))=FALSE,", ",""),IF(ISERR(FIND(Opis_efektow_inz!$D$9,Niestac!$S44))=FALSE,Opis_efektow_inz!$D$9,""),IF(ISERR(FIND(Opis_efektow_inz!$D$9,Niestac!$S44))=FALSE,", 
",""),IF(ISERR(FIND(Opis_efektow_inz!$D$10,Niestac!$S44))=FALSE,Opis_efektow_inz!$D$10,""),IF(ISERR(FIND(Opis_efektow_inz!$D$10,Niestac!$S44))=FALSE,", ",""),IF(ISERR(FIND(Opis_efektow_inz!$D$11,Niestac!$S44))=FALSE,Opis_efektow_inz!$D$11,""),IF(ISERR(FIND(Opis_efektow_inz!$D$11,Niestac!$S44))=FALSE,", ",""),IF(ISERR(FIND(Opis_efektow_inz!$D$12,Niestac!$S44))=FALSE,Opis_efektow_inz!$D$12,""),IF(ISERR(FIND(Opis_efektow_inz!$D$12,Niestac!$S44))=FALSE,", ",""),IF(ISERR(FIND(Opis_efektow_inz!$D$13,Niestac!$S44))=FALSE,Opis_efektow_inz!$D$13,""),IF(ISERR(FIND(Opis_efektow_inz!$D$13,Niestac!$S44))=FALSE,", ",""),IF(ISERR(FIND(Opis_efektow_inz!$D$14,Niestac!$S44))=FALSE,Opis_efektow_inz!$D$14,""),IF(ISERR(FIND(Opis_efektow_inz!$D$14,Niestac!$S44))=FALSE,", ",""),IF(ISERR(FIND(Opis_efektow_inz!$D$15,Niestac!$S44))=FALSE,Opis_efektow_inz!$D$15,""),IF(ISERR(FIND(Opis_efektow_inz!$D$15,Niestac!$S44))=FALSE,", ",""),IF(ISERR(FIND(Opis_efektow_inz!$D$16,Niestac!$S44))=FALSE,Opis_efektow_inz!$D$16,""),IF(ISERR(FIND(Opis_efektow_inz!$D$16,Niestac!$S44))=FALSE,", ",""),IF(ISERR(FIND(Opis_efektow_inz!$D$17,Niestac!$S44))=FALSE,Opis_efektow_inz!$D$17,""),IF(ISERR(FIND(Opis_efektow_inz!$D$17,Niestac!$S44))=FALSE,", ",""),IF(ISERR(FIND(Opis_efektow_inz!$D$18,Niestac!$S44))=FALSE,Opis_efektow_inz!$D$18,""),IF(ISERR(FIND(Opis_efektow_inz!$D$18,Niestac!$S44))=FALSE,", ",""),IF(ISERR(FIND(Opis_efektow_inz!$D$19,Niestac!$S44))=FALSE,Opis_efektow_inz!$D$19,""),IF(ISERR(FIND(Opis_efektow_inz!$D$19,Niestac!$S44))=FALSE,", ",""))</f>
        <v xml:space="preserve">K1st_U10, K1st_U11, </v>
      </c>
      <c r="D38" s="110" t="s">
        <v>267</v>
      </c>
      <c r="E38" s="391"/>
      <c r="F38" s="391"/>
      <c r="G38" s="391"/>
    </row>
    <row r="39" spans="1:7" s="147" customFormat="1" ht="26.25" hidden="1" customHeight="1" x14ac:dyDescent="0.25">
      <c r="A39" s="92">
        <f>Niestac!C45</f>
        <v>0</v>
      </c>
      <c r="B39" s="381" t="str">
        <f>CONCATENATE(IF(ISERR(FIND(Opis_efektow_inz!$D$5,Niestac!$R45))=FALSE,Opis_efektow_inz!$D$5,""),IF(ISERR(FIND(Opis_efektow_inz!$D$5,Niestac!$R45))=FALSE,", ",""),IF(ISERR(FIND(Opis_efektow_inz!$D$6,Niestac!$R45))=FALSE,Opis_efektow_inz!$D$6,""),IF(ISERR(FIND(Opis_efektow_inz!$D$6,Niestac!$R45))=FALSE,", ",""),IF(ISERR(FIND(Opis_efektow_inz!$D$7,Niestac!$R45))=FALSE,Opis_efektow_inz!$D$7,""),IF(ISERR(FIND(Opis_efektow_inz!$D$7,Niestac!$R45))=FALSE,", ",""))</f>
        <v/>
      </c>
      <c r="C39" s="198" t="str">
        <f>CONCATENATE(IF(ISERR(FIND(Opis_efektow_inz!$D$8,Niestac!$S45))=FALSE,Opis_efektow_inz!$D$8,""),IF(ISERR(FIND(Opis_efektow_inz!$D$8,Niestac!$S45))=FALSE,", ",""),IF(ISERR(FIND(Opis_efektow_inz!$D$9,Niestac!$S45))=FALSE,Opis_efektow_inz!$D$9,""),IF(ISERR(FIND(Opis_efektow_inz!$D$9,Niestac!$S45))=FALSE,", 
",""),IF(ISERR(FIND(Opis_efektow_inz!$D$10,Niestac!$S45))=FALSE,Opis_efektow_inz!$D$10,""),IF(ISERR(FIND(Opis_efektow_inz!$D$10,Niestac!$S45))=FALSE,", ",""),IF(ISERR(FIND(Opis_efektow_inz!$D$11,Niestac!$S45))=FALSE,Opis_efektow_inz!$D$11,""),IF(ISERR(FIND(Opis_efektow_inz!$D$11,Niestac!$S45))=FALSE,", ",""),IF(ISERR(FIND(Opis_efektow_inz!$D$12,Niestac!$S45))=FALSE,Opis_efektow_inz!$D$12,""),IF(ISERR(FIND(Opis_efektow_inz!$D$12,Niestac!$S45))=FALSE,", ",""),IF(ISERR(FIND(Opis_efektow_inz!$D$13,Niestac!$S45))=FALSE,Opis_efektow_inz!$D$13,""),IF(ISERR(FIND(Opis_efektow_inz!$D$13,Niestac!$S45))=FALSE,", ",""),IF(ISERR(FIND(Opis_efektow_inz!$D$14,Niestac!$S45))=FALSE,Opis_efektow_inz!$D$14,""),IF(ISERR(FIND(Opis_efektow_inz!$D$14,Niestac!$S45))=FALSE,", ",""),IF(ISERR(FIND(Opis_efektow_inz!$D$15,Niestac!$S45))=FALSE,Opis_efektow_inz!$D$15,""),IF(ISERR(FIND(Opis_efektow_inz!$D$15,Niestac!$S45))=FALSE,", ",""),IF(ISERR(FIND(Opis_efektow_inz!$D$16,Niestac!$S45))=FALSE,Opis_efektow_inz!$D$16,""),IF(ISERR(FIND(Opis_efektow_inz!$D$16,Niestac!$S45))=FALSE,", ",""),IF(ISERR(FIND(Opis_efektow_inz!$D$17,Niestac!$S45))=FALSE,Opis_efektow_inz!$D$17,""),IF(ISERR(FIND(Opis_efektow_inz!$D$17,Niestac!$S45))=FALSE,", ",""),IF(ISERR(FIND(Opis_efektow_inz!$D$18,Niestac!$S45))=FALSE,Opis_efektow_inz!$D$18,""),IF(ISERR(FIND(Opis_efektow_inz!$D$18,Niestac!$S45))=FALSE,", ",""),IF(ISERR(FIND(Opis_efektow_inz!$D$19,Niestac!$S45))=FALSE,Opis_efektow_inz!$D$19,""),IF(ISERR(FIND(Opis_efektow_inz!$D$19,Niestac!$S45))=FALSE,", ",""))</f>
        <v/>
      </c>
      <c r="D39" s="110"/>
      <c r="E39" s="391"/>
      <c r="F39" s="391"/>
      <c r="G39" s="391"/>
    </row>
    <row r="40" spans="1:7" s="147" customFormat="1" hidden="1" x14ac:dyDescent="0.25">
      <c r="A40" s="92">
        <f>Niestac!C46</f>
        <v>0</v>
      </c>
      <c r="B40" s="381" t="str">
        <f>CONCATENATE(IF(ISERR(FIND(Opis_efektow_inz!$D$5,Niestac!$R46))=FALSE,Opis_efektow_inz!$D$5,""),IF(ISERR(FIND(Opis_efektow_inz!$D$5,Niestac!$R46))=FALSE,", ",""),IF(ISERR(FIND(Opis_efektow_inz!$D$6,Niestac!$R46))=FALSE,Opis_efektow_inz!$D$6,""),IF(ISERR(FIND(Opis_efektow_inz!$D$6,Niestac!$R46))=FALSE,", ",""),IF(ISERR(FIND(Opis_efektow_inz!$D$7,Niestac!$R46))=FALSE,Opis_efektow_inz!$D$7,""),IF(ISERR(FIND(Opis_efektow_inz!$D$7,Niestac!$R46))=FALSE,", ",""))</f>
        <v/>
      </c>
      <c r="C40" s="198" t="str">
        <f>CONCATENATE(IF(ISERR(FIND(Opis_efektow_inz!$D$8,Niestac!$S46))=FALSE,Opis_efektow_inz!$D$8,""),IF(ISERR(FIND(Opis_efektow_inz!$D$8,Niestac!$S46))=FALSE,", ",""),IF(ISERR(FIND(Opis_efektow_inz!$D$9,Niestac!$S46))=FALSE,Opis_efektow_inz!$D$9,""),IF(ISERR(FIND(Opis_efektow_inz!$D$9,Niestac!$S46))=FALSE,", 
",""),IF(ISERR(FIND(Opis_efektow_inz!$D$10,Niestac!$S46))=FALSE,Opis_efektow_inz!$D$10,""),IF(ISERR(FIND(Opis_efektow_inz!$D$10,Niestac!$S46))=FALSE,", ",""),IF(ISERR(FIND(Opis_efektow_inz!$D$11,Niestac!$S46))=FALSE,Opis_efektow_inz!$D$11,""),IF(ISERR(FIND(Opis_efektow_inz!$D$11,Niestac!$S46))=FALSE,", ",""),IF(ISERR(FIND(Opis_efektow_inz!$D$12,Niestac!$S46))=FALSE,Opis_efektow_inz!$D$12,""),IF(ISERR(FIND(Opis_efektow_inz!$D$12,Niestac!$S46))=FALSE,", ",""),IF(ISERR(FIND(Opis_efektow_inz!$D$13,Niestac!$S46))=FALSE,Opis_efektow_inz!$D$13,""),IF(ISERR(FIND(Opis_efektow_inz!$D$13,Niestac!$S46))=FALSE,", ",""),IF(ISERR(FIND(Opis_efektow_inz!$D$14,Niestac!$S46))=FALSE,Opis_efektow_inz!$D$14,""),IF(ISERR(FIND(Opis_efektow_inz!$D$14,Niestac!$S46))=FALSE,", ",""),IF(ISERR(FIND(Opis_efektow_inz!$D$15,Niestac!$S46))=FALSE,Opis_efektow_inz!$D$15,""),IF(ISERR(FIND(Opis_efektow_inz!$D$15,Niestac!$S46))=FALSE,", ",""),IF(ISERR(FIND(Opis_efektow_inz!$D$16,Niestac!$S46))=FALSE,Opis_efektow_inz!$D$16,""),IF(ISERR(FIND(Opis_efektow_inz!$D$16,Niestac!$S46))=FALSE,", ",""),IF(ISERR(FIND(Opis_efektow_inz!$D$17,Niestac!$S46))=FALSE,Opis_efektow_inz!$D$17,""),IF(ISERR(FIND(Opis_efektow_inz!$D$17,Niestac!$S46))=FALSE,", ",""),IF(ISERR(FIND(Opis_efektow_inz!$D$18,Niestac!$S46))=FALSE,Opis_efektow_inz!$D$18,""),IF(ISERR(FIND(Opis_efektow_inz!$D$18,Niestac!$S46))=FALSE,", ",""),IF(ISERR(FIND(Opis_efektow_inz!$D$19,Niestac!$S46))=FALSE,Opis_efektow_inz!$D$19,""),IF(ISERR(FIND(Opis_efektow_inz!$D$19,Niestac!$S46))=FALSE,", ",""))</f>
        <v/>
      </c>
      <c r="D40" s="110"/>
      <c r="E40" s="391"/>
      <c r="F40" s="391"/>
      <c r="G40" s="391"/>
    </row>
    <row r="41" spans="1:7" s="147" customFormat="1" ht="13" x14ac:dyDescent="0.25">
      <c r="A41" s="253" t="str">
        <f>Niestac!C47</f>
        <v>Semestr 4:</v>
      </c>
      <c r="B41" s="381" t="str">
        <f>CONCATENATE(IF(ISERR(FIND(Opis_efektow_inz!$D$5,Niestac!$R47))=FALSE,Opis_efektow_inz!$D$5,""),IF(ISERR(FIND(Opis_efektow_inz!$D$5,Niestac!$R47))=FALSE,", ",""),IF(ISERR(FIND(Opis_efektow_inz!$D$6,Niestac!$R47))=FALSE,Opis_efektow_inz!$D$6,""),IF(ISERR(FIND(Opis_efektow_inz!$D$6,Niestac!$R47))=FALSE,", ",""),IF(ISERR(FIND(Opis_efektow_inz!$D$7,Niestac!$R47))=FALSE,Opis_efektow_inz!$D$7,""),IF(ISERR(FIND(Opis_efektow_inz!$D$7,Niestac!$R47))=FALSE,", ",""))</f>
        <v/>
      </c>
      <c r="C41" s="198" t="str">
        <f>CONCATENATE(IF(ISERR(FIND(Opis_efektow_inz!$D$8,Niestac!$S47))=FALSE,Opis_efektow_inz!$D$8,""),IF(ISERR(FIND(Opis_efektow_inz!$D$8,Niestac!$S47))=FALSE,", ",""),IF(ISERR(FIND(Opis_efektow_inz!$D$9,Niestac!$S47))=FALSE,Opis_efektow_inz!$D$9,""),IF(ISERR(FIND(Opis_efektow_inz!$D$9,Niestac!$S47))=FALSE,", 
",""),IF(ISERR(FIND(Opis_efektow_inz!$D$10,Niestac!$S47))=FALSE,Opis_efektow_inz!$D$10,""),IF(ISERR(FIND(Opis_efektow_inz!$D$10,Niestac!$S47))=FALSE,", ",""),IF(ISERR(FIND(Opis_efektow_inz!$D$11,Niestac!$S47))=FALSE,Opis_efektow_inz!$D$11,""),IF(ISERR(FIND(Opis_efektow_inz!$D$11,Niestac!$S47))=FALSE,", ",""),IF(ISERR(FIND(Opis_efektow_inz!$D$12,Niestac!$S47))=FALSE,Opis_efektow_inz!$D$12,""),IF(ISERR(FIND(Opis_efektow_inz!$D$12,Niestac!$S47))=FALSE,", ",""),IF(ISERR(FIND(Opis_efektow_inz!$D$13,Niestac!$S47))=FALSE,Opis_efektow_inz!$D$13,""),IF(ISERR(FIND(Opis_efektow_inz!$D$13,Niestac!$S47))=FALSE,", ",""),IF(ISERR(FIND(Opis_efektow_inz!$D$14,Niestac!$S47))=FALSE,Opis_efektow_inz!$D$14,""),IF(ISERR(FIND(Opis_efektow_inz!$D$14,Niestac!$S47))=FALSE,", ",""),IF(ISERR(FIND(Opis_efektow_inz!$D$15,Niestac!$S47))=FALSE,Opis_efektow_inz!$D$15,""),IF(ISERR(FIND(Opis_efektow_inz!$D$15,Niestac!$S47))=FALSE,", ",""),IF(ISERR(FIND(Opis_efektow_inz!$D$16,Niestac!$S47))=FALSE,Opis_efektow_inz!$D$16,""),IF(ISERR(FIND(Opis_efektow_inz!$D$16,Niestac!$S47))=FALSE,", ",""),IF(ISERR(FIND(Opis_efektow_inz!$D$17,Niestac!$S47))=FALSE,Opis_efektow_inz!$D$17,""),IF(ISERR(FIND(Opis_efektow_inz!$D$17,Niestac!$S47))=FALSE,", ",""),IF(ISERR(FIND(Opis_efektow_inz!$D$18,Niestac!$S47))=FALSE,Opis_efektow_inz!$D$18,""),IF(ISERR(FIND(Opis_efektow_inz!$D$18,Niestac!$S47))=FALSE,", ",""),IF(ISERR(FIND(Opis_efektow_inz!$D$19,Niestac!$S47))=FALSE,Opis_efektow_inz!$D$19,""),IF(ISERR(FIND(Opis_efektow_inz!$D$19,Niestac!$S47))=FALSE,", ",""))</f>
        <v/>
      </c>
      <c r="D41" s="110"/>
      <c r="E41" s="391"/>
      <c r="F41" s="391"/>
      <c r="G41" s="391"/>
    </row>
    <row r="42" spans="1:7" s="147" customFormat="1" x14ac:dyDescent="0.25">
      <c r="A42" s="92" t="str">
        <f>Niestac!C48</f>
        <v>Moduł kształcenia</v>
      </c>
      <c r="B42" s="381" t="str">
        <f>CONCATENATE(IF(ISERR(FIND(Opis_efektow_inz!$D$5,Niestac!$R48))=FALSE,Opis_efektow_inz!$D$5,""),IF(ISERR(FIND(Opis_efektow_inz!$D$5,Niestac!$R48))=FALSE,", ",""),IF(ISERR(FIND(Opis_efektow_inz!$D$6,Niestac!$R48))=FALSE,Opis_efektow_inz!$D$6,""),IF(ISERR(FIND(Opis_efektow_inz!$D$6,Niestac!$R48))=FALSE,", ",""),IF(ISERR(FIND(Opis_efektow_inz!$D$7,Niestac!$R48))=FALSE,Opis_efektow_inz!$D$7,""),IF(ISERR(FIND(Opis_efektow_inz!$D$7,Niestac!$R48))=FALSE,", ",""))</f>
        <v/>
      </c>
      <c r="C42" s="198" t="str">
        <f>CONCATENATE(IF(ISERR(FIND(Opis_efektow_inz!$D$8,Niestac!$S48))=FALSE,Opis_efektow_inz!$D$8,""),IF(ISERR(FIND(Opis_efektow_inz!$D$8,Niestac!$S48))=FALSE,", ",""),IF(ISERR(FIND(Opis_efektow_inz!$D$9,Niestac!$S48))=FALSE,Opis_efektow_inz!$D$9,""),IF(ISERR(FIND(Opis_efektow_inz!$D$9,Niestac!$S48))=FALSE,", 
",""),IF(ISERR(FIND(Opis_efektow_inz!$D$10,Niestac!$S48))=FALSE,Opis_efektow_inz!$D$10,""),IF(ISERR(FIND(Opis_efektow_inz!$D$10,Niestac!$S48))=FALSE,", ",""),IF(ISERR(FIND(Opis_efektow_inz!$D$11,Niestac!$S48))=FALSE,Opis_efektow_inz!$D$11,""),IF(ISERR(FIND(Opis_efektow_inz!$D$11,Niestac!$S48))=FALSE,", ",""),IF(ISERR(FIND(Opis_efektow_inz!$D$12,Niestac!$S48))=FALSE,Opis_efektow_inz!$D$12,""),IF(ISERR(FIND(Opis_efektow_inz!$D$12,Niestac!$S48))=FALSE,", ",""),IF(ISERR(FIND(Opis_efektow_inz!$D$13,Niestac!$S48))=FALSE,Opis_efektow_inz!$D$13,""),IF(ISERR(FIND(Opis_efektow_inz!$D$13,Niestac!$S48))=FALSE,", ",""),IF(ISERR(FIND(Opis_efektow_inz!$D$14,Niestac!$S48))=FALSE,Opis_efektow_inz!$D$14,""),IF(ISERR(FIND(Opis_efektow_inz!$D$14,Niestac!$S48))=FALSE,", ",""),IF(ISERR(FIND(Opis_efektow_inz!$D$15,Niestac!$S48))=FALSE,Opis_efektow_inz!$D$15,""),IF(ISERR(FIND(Opis_efektow_inz!$D$15,Niestac!$S48))=FALSE,", ",""),IF(ISERR(FIND(Opis_efektow_inz!$D$16,Niestac!$S48))=FALSE,Opis_efektow_inz!$D$16,""),IF(ISERR(FIND(Opis_efektow_inz!$D$16,Niestac!$S48))=FALSE,", ",""),IF(ISERR(FIND(Opis_efektow_inz!$D$17,Niestac!$S48))=FALSE,Opis_efektow_inz!$D$17,""),IF(ISERR(FIND(Opis_efektow_inz!$D$17,Niestac!$S48))=FALSE,", ",""),IF(ISERR(FIND(Opis_efektow_inz!$D$18,Niestac!$S48))=FALSE,Opis_efektow_inz!$D$18,""),IF(ISERR(FIND(Opis_efektow_inz!$D$18,Niestac!$S48))=FALSE,", ",""),IF(ISERR(FIND(Opis_efektow_inz!$D$19,Niestac!$S48))=FALSE,Opis_efektow_inz!$D$19,""),IF(ISERR(FIND(Opis_efektow_inz!$D$19,Niestac!$S48))=FALSE,", ",""))</f>
        <v/>
      </c>
      <c r="D42" s="110"/>
      <c r="E42" s="391"/>
      <c r="F42" s="391"/>
      <c r="G42" s="391"/>
    </row>
    <row r="43" spans="1:7" s="147" customFormat="1" ht="37.5" x14ac:dyDescent="0.25">
      <c r="A43" s="92" t="str">
        <f>Niestac!C49</f>
        <v>Architektura systemów komputerowych</v>
      </c>
      <c r="B43" s="381" t="str">
        <f>CONCATENATE(IF(ISERR(FIND(Opis_efektow_inz!$D$5,Niestac!$R49))=FALSE,Opis_efektow_inz!$D$5,""),IF(ISERR(FIND(Opis_efektow_inz!$D$5,Niestac!$R49))=FALSE,", ",""),IF(ISERR(FIND(Opis_efektow_inz!$D$6,Niestac!$R49))=FALSE,Opis_efektow_inz!$D$6,""),IF(ISERR(FIND(Opis_efektow_inz!$D$6,Niestac!$R49))=FALSE,", ",""),IF(ISERR(FIND(Opis_efektow_inz!$D$7,Niestac!$R49))=FALSE,Opis_efektow_inz!$D$7,""),IF(ISERR(FIND(Opis_efektow_inz!$D$7,Niestac!$R49))=FALSE,", ",""))</f>
        <v xml:space="preserve">K1st_W6, K1st_W7, </v>
      </c>
      <c r="C43" s="198" t="str">
        <f>CONCATENATE(IF(ISERR(FIND(Opis_efektow_inz!$D$8,Niestac!$S49))=FALSE,Opis_efektow_inz!$D$8,""),IF(ISERR(FIND(Opis_efektow_inz!$D$8,Niestac!$S49))=FALSE,", ",""),IF(ISERR(FIND(Opis_efektow_inz!$D$9,Niestac!$S49))=FALSE,Opis_efektow_inz!$D$9,""),IF(ISERR(FIND(Opis_efektow_inz!$D$9,Niestac!$S49))=FALSE,", 
",""),IF(ISERR(FIND(Opis_efektow_inz!$D$10,Niestac!$S49))=FALSE,Opis_efektow_inz!$D$10,""),IF(ISERR(FIND(Opis_efektow_inz!$D$10,Niestac!$S49))=FALSE,", ",""),IF(ISERR(FIND(Opis_efektow_inz!$D$11,Niestac!$S49))=FALSE,Opis_efektow_inz!$D$11,""),IF(ISERR(FIND(Opis_efektow_inz!$D$11,Niestac!$S49))=FALSE,", ",""),IF(ISERR(FIND(Opis_efektow_inz!$D$12,Niestac!$S49))=FALSE,Opis_efektow_inz!$D$12,""),IF(ISERR(FIND(Opis_efektow_inz!$D$12,Niestac!$S49))=FALSE,", ",""),IF(ISERR(FIND(Opis_efektow_inz!$D$13,Niestac!$S49))=FALSE,Opis_efektow_inz!$D$13,""),IF(ISERR(FIND(Opis_efektow_inz!$D$13,Niestac!$S49))=FALSE,", ",""),IF(ISERR(FIND(Opis_efektow_inz!$D$14,Niestac!$S49))=FALSE,Opis_efektow_inz!$D$14,""),IF(ISERR(FIND(Opis_efektow_inz!$D$14,Niestac!$S49))=FALSE,", ",""),IF(ISERR(FIND(Opis_efektow_inz!$D$15,Niestac!$S49))=FALSE,Opis_efektow_inz!$D$15,""),IF(ISERR(FIND(Opis_efektow_inz!$D$15,Niestac!$S49))=FALSE,", ",""),IF(ISERR(FIND(Opis_efektow_inz!$D$16,Niestac!$S49))=FALSE,Opis_efektow_inz!$D$16,""),IF(ISERR(FIND(Opis_efektow_inz!$D$16,Niestac!$S49))=FALSE,", ",""),IF(ISERR(FIND(Opis_efektow_inz!$D$17,Niestac!$S49))=FALSE,Opis_efektow_inz!$D$17,""),IF(ISERR(FIND(Opis_efektow_inz!$D$17,Niestac!$S49))=FALSE,", ",""),IF(ISERR(FIND(Opis_efektow_inz!$D$18,Niestac!$S49))=FALSE,Opis_efektow_inz!$D$18,""),IF(ISERR(FIND(Opis_efektow_inz!$D$18,Niestac!$S49))=FALSE,", ",""),IF(ISERR(FIND(Opis_efektow_inz!$D$19,Niestac!$S49))=FALSE,Opis_efektow_inz!$D$19,""),IF(ISERR(FIND(Opis_efektow_inz!$D$19,Niestac!$S49))=FALSE,", ",""))</f>
        <v xml:space="preserve">K1st_U3, K1st_U4, 
K1st_U9, K1st_U10, K1st_U11, K1st_U13, </v>
      </c>
      <c r="D43" s="110" t="s">
        <v>267</v>
      </c>
      <c r="E43" s="391"/>
      <c r="F43" s="391"/>
      <c r="G43" s="391"/>
    </row>
    <row r="44" spans="1:7" s="147" customFormat="1" ht="25" x14ac:dyDescent="0.25">
      <c r="A44" s="92" t="str">
        <f>Niestac!C50</f>
        <v>Przedmiot obieralny 5: Mikroelektronika / Podstawy robotyki</v>
      </c>
      <c r="B44" s="381" t="str">
        <f>CONCATENATE(IF(ISERR(FIND(Opis_efektow_inz!$D$5,Niestac!$R50))=FALSE,Opis_efektow_inz!$D$5,""),IF(ISERR(FIND(Opis_efektow_inz!$D$5,Niestac!$R50))=FALSE,", ",""),IF(ISERR(FIND(Opis_efektow_inz!$D$6,Niestac!$R50))=FALSE,Opis_efektow_inz!$D$6,""),IF(ISERR(FIND(Opis_efektow_inz!$D$6,Niestac!$R50))=FALSE,", ",""),IF(ISERR(FIND(Opis_efektow_inz!$D$7,Niestac!$R50))=FALSE,Opis_efektow_inz!$D$7,""),IF(ISERR(FIND(Opis_efektow_inz!$D$7,Niestac!$R50))=FALSE,", ",""))</f>
        <v xml:space="preserve">K1st_W7, </v>
      </c>
      <c r="C44" s="198" t="str">
        <f>CONCATENATE(IF(ISERR(FIND(Opis_efektow_inz!$D$8,Niestac!$S50))=FALSE,Opis_efektow_inz!$D$8,""),IF(ISERR(FIND(Opis_efektow_inz!$D$8,Niestac!$S50))=FALSE,", ",""),IF(ISERR(FIND(Opis_efektow_inz!$D$9,Niestac!$S50))=FALSE,Opis_efektow_inz!$D$9,""),IF(ISERR(FIND(Opis_efektow_inz!$D$9,Niestac!$S50))=FALSE,", 
",""),IF(ISERR(FIND(Opis_efektow_inz!$D$10,Niestac!$S50))=FALSE,Opis_efektow_inz!$D$10,""),IF(ISERR(FIND(Opis_efektow_inz!$D$10,Niestac!$S50))=FALSE,", ",""),IF(ISERR(FIND(Opis_efektow_inz!$D$11,Niestac!$S50))=FALSE,Opis_efektow_inz!$D$11,""),IF(ISERR(FIND(Opis_efektow_inz!$D$11,Niestac!$S50))=FALSE,", ",""),IF(ISERR(FIND(Opis_efektow_inz!$D$12,Niestac!$S50))=FALSE,Opis_efektow_inz!$D$12,""),IF(ISERR(FIND(Opis_efektow_inz!$D$12,Niestac!$S50))=FALSE,", ",""),IF(ISERR(FIND(Opis_efektow_inz!$D$13,Niestac!$S50))=FALSE,Opis_efektow_inz!$D$13,""),IF(ISERR(FIND(Opis_efektow_inz!$D$13,Niestac!$S50))=FALSE,", ",""),IF(ISERR(FIND(Opis_efektow_inz!$D$14,Niestac!$S50))=FALSE,Opis_efektow_inz!$D$14,""),IF(ISERR(FIND(Opis_efektow_inz!$D$14,Niestac!$S50))=FALSE,", ",""),IF(ISERR(FIND(Opis_efektow_inz!$D$15,Niestac!$S50))=FALSE,Opis_efektow_inz!$D$15,""),IF(ISERR(FIND(Opis_efektow_inz!$D$15,Niestac!$S50))=FALSE,", ",""),IF(ISERR(FIND(Opis_efektow_inz!$D$16,Niestac!$S50))=FALSE,Opis_efektow_inz!$D$16,""),IF(ISERR(FIND(Opis_efektow_inz!$D$16,Niestac!$S50))=FALSE,", ",""),IF(ISERR(FIND(Opis_efektow_inz!$D$17,Niestac!$S50))=FALSE,Opis_efektow_inz!$D$17,""),IF(ISERR(FIND(Opis_efektow_inz!$D$17,Niestac!$S50))=FALSE,", ",""),IF(ISERR(FIND(Opis_efektow_inz!$D$18,Niestac!$S50))=FALSE,Opis_efektow_inz!$D$18,""),IF(ISERR(FIND(Opis_efektow_inz!$D$18,Niestac!$S50))=FALSE,", ",""),IF(ISERR(FIND(Opis_efektow_inz!$D$19,Niestac!$S50))=FALSE,Opis_efektow_inz!$D$19,""),IF(ISERR(FIND(Opis_efektow_inz!$D$19,Niestac!$S50))=FALSE,", ",""))</f>
        <v xml:space="preserve">K1st_U3, K1st_U4, 
K1st_U13, </v>
      </c>
      <c r="D44" s="110" t="s">
        <v>267</v>
      </c>
      <c r="E44" s="391"/>
      <c r="F44" s="391"/>
      <c r="G44" s="391"/>
    </row>
    <row r="45" spans="1:7" s="147" customFormat="1" ht="25" x14ac:dyDescent="0.25">
      <c r="A45" s="92" t="str">
        <f>Niestac!C51</f>
        <v>Optymalizacja kombinatoryczna</v>
      </c>
      <c r="B45" s="381" t="str">
        <f>CONCATENATE(IF(ISERR(FIND(Opis_efektow_inz!$D$5,Niestac!$R51))=FALSE,Opis_efektow_inz!$D$5,""),IF(ISERR(FIND(Opis_efektow_inz!$D$5,Niestac!$R51))=FALSE,", ",""),IF(ISERR(FIND(Opis_efektow_inz!$D$6,Niestac!$R51))=FALSE,Opis_efektow_inz!$D$6,""),IF(ISERR(FIND(Opis_efektow_inz!$D$6,Niestac!$R51))=FALSE,", ",""),IF(ISERR(FIND(Opis_efektow_inz!$D$7,Niestac!$R51))=FALSE,Opis_efektow_inz!$D$7,""),IF(ISERR(FIND(Opis_efektow_inz!$D$7,Niestac!$R51))=FALSE,", ",""))</f>
        <v xml:space="preserve">K1st_W7, </v>
      </c>
      <c r="C45" s="198" t="str">
        <f>CONCATENATE(IF(ISERR(FIND(Opis_efektow_inz!$D$8,Niestac!$S51))=FALSE,Opis_efektow_inz!$D$8,""),IF(ISERR(FIND(Opis_efektow_inz!$D$8,Niestac!$S51))=FALSE,", ",""),IF(ISERR(FIND(Opis_efektow_inz!$D$9,Niestac!$S51))=FALSE,Opis_efektow_inz!$D$9,""),IF(ISERR(FIND(Opis_efektow_inz!$D$9,Niestac!$S51))=FALSE,", 
",""),IF(ISERR(FIND(Opis_efektow_inz!$D$10,Niestac!$S51))=FALSE,Opis_efektow_inz!$D$10,""),IF(ISERR(FIND(Opis_efektow_inz!$D$10,Niestac!$S51))=FALSE,", ",""),IF(ISERR(FIND(Opis_efektow_inz!$D$11,Niestac!$S51))=FALSE,Opis_efektow_inz!$D$11,""),IF(ISERR(FIND(Opis_efektow_inz!$D$11,Niestac!$S51))=FALSE,", ",""),IF(ISERR(FIND(Opis_efektow_inz!$D$12,Niestac!$S51))=FALSE,Opis_efektow_inz!$D$12,""),IF(ISERR(FIND(Opis_efektow_inz!$D$12,Niestac!$S51))=FALSE,", ",""),IF(ISERR(FIND(Opis_efektow_inz!$D$13,Niestac!$S51))=FALSE,Opis_efektow_inz!$D$13,""),IF(ISERR(FIND(Opis_efektow_inz!$D$13,Niestac!$S51))=FALSE,", ",""),IF(ISERR(FIND(Opis_efektow_inz!$D$14,Niestac!$S51))=FALSE,Opis_efektow_inz!$D$14,""),IF(ISERR(FIND(Opis_efektow_inz!$D$14,Niestac!$S51))=FALSE,", ",""),IF(ISERR(FIND(Opis_efektow_inz!$D$15,Niestac!$S51))=FALSE,Opis_efektow_inz!$D$15,""),IF(ISERR(FIND(Opis_efektow_inz!$D$15,Niestac!$S51))=FALSE,", ",""),IF(ISERR(FIND(Opis_efektow_inz!$D$16,Niestac!$S51))=FALSE,Opis_efektow_inz!$D$16,""),IF(ISERR(FIND(Opis_efektow_inz!$D$16,Niestac!$S51))=FALSE,", ",""),IF(ISERR(FIND(Opis_efektow_inz!$D$17,Niestac!$S51))=FALSE,Opis_efektow_inz!$D$17,""),IF(ISERR(FIND(Opis_efektow_inz!$D$17,Niestac!$S51))=FALSE,", ",""),IF(ISERR(FIND(Opis_efektow_inz!$D$18,Niestac!$S51))=FALSE,Opis_efektow_inz!$D$18,""),IF(ISERR(FIND(Opis_efektow_inz!$D$18,Niestac!$S51))=FALSE,", ",""),IF(ISERR(FIND(Opis_efektow_inz!$D$19,Niestac!$S51))=FALSE,Opis_efektow_inz!$D$19,""),IF(ISERR(FIND(Opis_efektow_inz!$D$19,Niestac!$S51))=FALSE,", ",""))</f>
        <v xml:space="preserve">K1st_U3, K1st_U4, 
K1st_U8, K1st_U11, </v>
      </c>
      <c r="D45" s="110" t="s">
        <v>267</v>
      </c>
      <c r="E45" s="391"/>
      <c r="F45" s="391"/>
      <c r="G45" s="391"/>
    </row>
    <row r="46" spans="1:7" s="147" customFormat="1" x14ac:dyDescent="0.25">
      <c r="A46" s="92" t="e">
        <f>Niestac!#REF!</f>
        <v>#REF!</v>
      </c>
      <c r="B46" s="381" t="str">
        <f>CONCATENATE(IF(ISERR(FIND(Opis_efektow_inz!$D$5,Niestac!#REF!))=FALSE,Opis_efektow_inz!$D$5,""),IF(ISERR(FIND(Opis_efektow_inz!$D$5,Niestac!#REF!))=FALSE,", ",""),IF(ISERR(FIND(Opis_efektow_inz!$D$6,Niestac!#REF!))=FALSE,Opis_efektow_inz!$D$6,""),IF(ISERR(FIND(Opis_efektow_inz!$D$6,Niestac!#REF!))=FALSE,", ",""),IF(ISERR(FIND(Opis_efektow_inz!$D$7,Niestac!#REF!))=FALSE,Opis_efektow_inz!$D$7,""),IF(ISERR(FIND(Opis_efektow_inz!$D$7,Niestac!#REF!))=FALSE,", ",""))</f>
        <v/>
      </c>
      <c r="C46" s="198" t="str">
        <f>CONCATENATE(IF(ISERR(FIND(Opis_efektow_inz!$D$8,Niestac!#REF!))=FALSE,Opis_efektow_inz!$D$8,""),IF(ISERR(FIND(Opis_efektow_inz!$D$8,Niestac!#REF!))=FALSE,", ",""),IF(ISERR(FIND(Opis_efektow_inz!$D$9,Niestac!#REF!))=FALSE,Opis_efektow_inz!$D$9,""),IF(ISERR(FIND(Opis_efektow_inz!$D$9,Niestac!#REF!))=FALSE,", 
",""),IF(ISERR(FIND(Opis_efektow_inz!$D$10,Niestac!#REF!))=FALSE,Opis_efektow_inz!$D$10,""),IF(ISERR(FIND(Opis_efektow_inz!$D$10,Niestac!#REF!))=FALSE,", ",""),IF(ISERR(FIND(Opis_efektow_inz!$D$11,Niestac!#REF!))=FALSE,Opis_efektow_inz!$D$11,""),IF(ISERR(FIND(Opis_efektow_inz!$D$11,Niestac!#REF!))=FALSE,", ",""),IF(ISERR(FIND(Opis_efektow_inz!$D$12,Niestac!#REF!))=FALSE,Opis_efektow_inz!$D$12,""),IF(ISERR(FIND(Opis_efektow_inz!$D$12,Niestac!#REF!))=FALSE,", ",""),IF(ISERR(FIND(Opis_efektow_inz!$D$13,Niestac!#REF!))=FALSE,Opis_efektow_inz!$D$13,""),IF(ISERR(FIND(Opis_efektow_inz!$D$13,Niestac!#REF!))=FALSE,", ",""),IF(ISERR(FIND(Opis_efektow_inz!$D$14,Niestac!#REF!))=FALSE,Opis_efektow_inz!$D$14,""),IF(ISERR(FIND(Opis_efektow_inz!$D$14,Niestac!#REF!))=FALSE,", ",""),IF(ISERR(FIND(Opis_efektow_inz!$D$15,Niestac!#REF!))=FALSE,Opis_efektow_inz!$D$15,""),IF(ISERR(FIND(Opis_efektow_inz!$D$15,Niestac!#REF!))=FALSE,", ",""),IF(ISERR(FIND(Opis_efektow_inz!$D$16,Niestac!#REF!))=FALSE,Opis_efektow_inz!$D$16,""),IF(ISERR(FIND(Opis_efektow_inz!$D$16,Niestac!#REF!))=FALSE,", ",""),IF(ISERR(FIND(Opis_efektow_inz!$D$17,Niestac!#REF!))=FALSE,Opis_efektow_inz!$D$17,""),IF(ISERR(FIND(Opis_efektow_inz!$D$17,Niestac!#REF!))=FALSE,", ",""),IF(ISERR(FIND(Opis_efektow_inz!$D$18,Niestac!#REF!))=FALSE,Opis_efektow_inz!$D$18,""),IF(ISERR(FIND(Opis_efektow_inz!$D$18,Niestac!#REF!))=FALSE,", ",""),IF(ISERR(FIND(Opis_efektow_inz!$D$19,Niestac!#REF!))=FALSE,Opis_efektow_inz!$D$19,""),IF(ISERR(FIND(Opis_efektow_inz!$D$19,Niestac!#REF!))=FALSE,", ",""))</f>
        <v/>
      </c>
      <c r="D46" s="110" t="s">
        <v>266</v>
      </c>
      <c r="E46" s="391"/>
      <c r="F46" s="391"/>
      <c r="G46" s="391"/>
    </row>
    <row r="47" spans="1:7" s="147" customFormat="1" ht="25" x14ac:dyDescent="0.25">
      <c r="A47" s="92" t="str">
        <f>Niestac!C52</f>
        <v>Sieci komputerowe 1</v>
      </c>
      <c r="B47" s="381" t="str">
        <f>CONCATENATE(IF(ISERR(FIND(Opis_efektow_inz!$D$5,Niestac!$R52))=FALSE,Opis_efektow_inz!$D$5,""),IF(ISERR(FIND(Opis_efektow_inz!$D$5,Niestac!$R52))=FALSE,", ",""),IF(ISERR(FIND(Opis_efektow_inz!$D$6,Niestac!$R52))=FALSE,Opis_efektow_inz!$D$6,""),IF(ISERR(FIND(Opis_efektow_inz!$D$6,Niestac!$R52))=FALSE,", ",""),IF(ISERR(FIND(Opis_efektow_inz!$D$7,Niestac!$R52))=FALSE,Opis_efektow_inz!$D$7,""),IF(ISERR(FIND(Opis_efektow_inz!$D$7,Niestac!$R52))=FALSE,", ",""))</f>
        <v xml:space="preserve">K1st_W6, K1st_W7, </v>
      </c>
      <c r="C47" s="198" t="str">
        <f>CONCATENATE(IF(ISERR(FIND(Opis_efektow_inz!$D$8,Niestac!$S52))=FALSE,Opis_efektow_inz!$D$8,""),IF(ISERR(FIND(Opis_efektow_inz!$D$8,Niestac!$S52))=FALSE,", ",""),IF(ISERR(FIND(Opis_efektow_inz!$D$9,Niestac!$S52))=FALSE,Opis_efektow_inz!$D$9,""),IF(ISERR(FIND(Opis_efektow_inz!$D$9,Niestac!$S52))=FALSE,", 
",""),IF(ISERR(FIND(Opis_efektow_inz!$D$10,Niestac!$S52))=FALSE,Opis_efektow_inz!$D$10,""),IF(ISERR(FIND(Opis_efektow_inz!$D$10,Niestac!$S52))=FALSE,", ",""),IF(ISERR(FIND(Opis_efektow_inz!$D$11,Niestac!$S52))=FALSE,Opis_efektow_inz!$D$11,""),IF(ISERR(FIND(Opis_efektow_inz!$D$11,Niestac!$S52))=FALSE,", ",""),IF(ISERR(FIND(Opis_efektow_inz!$D$12,Niestac!$S52))=FALSE,Opis_efektow_inz!$D$12,""),IF(ISERR(FIND(Opis_efektow_inz!$D$12,Niestac!$S52))=FALSE,", ",""),IF(ISERR(FIND(Opis_efektow_inz!$D$13,Niestac!$S52))=FALSE,Opis_efektow_inz!$D$13,""),IF(ISERR(FIND(Opis_efektow_inz!$D$13,Niestac!$S52))=FALSE,", ",""),IF(ISERR(FIND(Opis_efektow_inz!$D$14,Niestac!$S52))=FALSE,Opis_efektow_inz!$D$14,""),IF(ISERR(FIND(Opis_efektow_inz!$D$14,Niestac!$S52))=FALSE,", ",""),IF(ISERR(FIND(Opis_efektow_inz!$D$15,Niestac!$S52))=FALSE,Opis_efektow_inz!$D$15,""),IF(ISERR(FIND(Opis_efektow_inz!$D$15,Niestac!$S52))=FALSE,", ",""),IF(ISERR(FIND(Opis_efektow_inz!$D$16,Niestac!$S52))=FALSE,Opis_efektow_inz!$D$16,""),IF(ISERR(FIND(Opis_efektow_inz!$D$16,Niestac!$S52))=FALSE,", ",""),IF(ISERR(FIND(Opis_efektow_inz!$D$17,Niestac!$S52))=FALSE,Opis_efektow_inz!$D$17,""),IF(ISERR(FIND(Opis_efektow_inz!$D$17,Niestac!$S52))=FALSE,", ",""),IF(ISERR(FIND(Opis_efektow_inz!$D$18,Niestac!$S52))=FALSE,Opis_efektow_inz!$D$18,""),IF(ISERR(FIND(Opis_efektow_inz!$D$18,Niestac!$S52))=FALSE,", ",""),IF(ISERR(FIND(Opis_efektow_inz!$D$19,Niestac!$S52))=FALSE,Opis_efektow_inz!$D$19,""),IF(ISERR(FIND(Opis_efektow_inz!$D$19,Niestac!$S52))=FALSE,", ",""))</f>
        <v xml:space="preserve">K1st_U9, K1st_U10, K1st_U12, </v>
      </c>
      <c r="D47" s="110" t="s">
        <v>267</v>
      </c>
      <c r="E47" s="391"/>
      <c r="F47" s="391"/>
      <c r="G47" s="391"/>
    </row>
    <row r="48" spans="1:7" s="147" customFormat="1" ht="37.5" x14ac:dyDescent="0.25">
      <c r="A48" s="92" t="str">
        <f>Niestac!C53</f>
        <v>Systemy baz danych</v>
      </c>
      <c r="B48" s="381" t="str">
        <f>CONCATENATE(IF(ISERR(FIND(Opis_efektow_inz!$D$5,Niestac!$R53))=FALSE,Opis_efektow_inz!$D$5,""),IF(ISERR(FIND(Opis_efektow_inz!$D$5,Niestac!$R53))=FALSE,", ",""),IF(ISERR(FIND(Opis_efektow_inz!$D$6,Niestac!$R53))=FALSE,Opis_efektow_inz!$D$6,""),IF(ISERR(FIND(Opis_efektow_inz!$D$6,Niestac!$R53))=FALSE,", ",""),IF(ISERR(FIND(Opis_efektow_inz!$D$7,Niestac!$R53))=FALSE,Opis_efektow_inz!$D$7,""),IF(ISERR(FIND(Opis_efektow_inz!$D$7,Niestac!$R53))=FALSE,", ",""))</f>
        <v xml:space="preserve">K1st_W6, K1st_W7, </v>
      </c>
      <c r="C48" s="198" t="str">
        <f>CONCATENATE(IF(ISERR(FIND(Opis_efektow_inz!$D$8,Niestac!$S53))=FALSE,Opis_efektow_inz!$D$8,""),IF(ISERR(FIND(Opis_efektow_inz!$D$8,Niestac!$S53))=FALSE,", ",""),IF(ISERR(FIND(Opis_efektow_inz!$D$9,Niestac!$S53))=FALSE,Opis_efektow_inz!$D$9,""),IF(ISERR(FIND(Opis_efektow_inz!$D$9,Niestac!$S53))=FALSE,", 
",""),IF(ISERR(FIND(Opis_efektow_inz!$D$10,Niestac!$S53))=FALSE,Opis_efektow_inz!$D$10,""),IF(ISERR(FIND(Opis_efektow_inz!$D$10,Niestac!$S53))=FALSE,", ",""),IF(ISERR(FIND(Opis_efektow_inz!$D$11,Niestac!$S53))=FALSE,Opis_efektow_inz!$D$11,""),IF(ISERR(FIND(Opis_efektow_inz!$D$11,Niestac!$S53))=FALSE,", ",""),IF(ISERR(FIND(Opis_efektow_inz!$D$12,Niestac!$S53))=FALSE,Opis_efektow_inz!$D$12,""),IF(ISERR(FIND(Opis_efektow_inz!$D$12,Niestac!$S53))=FALSE,", ",""),IF(ISERR(FIND(Opis_efektow_inz!$D$13,Niestac!$S53))=FALSE,Opis_efektow_inz!$D$13,""),IF(ISERR(FIND(Opis_efektow_inz!$D$13,Niestac!$S53))=FALSE,", ",""),IF(ISERR(FIND(Opis_efektow_inz!$D$14,Niestac!$S53))=FALSE,Opis_efektow_inz!$D$14,""),IF(ISERR(FIND(Opis_efektow_inz!$D$14,Niestac!$S53))=FALSE,", ",""),IF(ISERR(FIND(Opis_efektow_inz!$D$15,Niestac!$S53))=FALSE,Opis_efektow_inz!$D$15,""),IF(ISERR(FIND(Opis_efektow_inz!$D$15,Niestac!$S53))=FALSE,", ",""),IF(ISERR(FIND(Opis_efektow_inz!$D$16,Niestac!$S53))=FALSE,Opis_efektow_inz!$D$16,""),IF(ISERR(FIND(Opis_efektow_inz!$D$16,Niestac!$S53))=FALSE,", ",""),IF(ISERR(FIND(Opis_efektow_inz!$D$17,Niestac!$S53))=FALSE,Opis_efektow_inz!$D$17,""),IF(ISERR(FIND(Opis_efektow_inz!$D$17,Niestac!$S53))=FALSE,", ",""),IF(ISERR(FIND(Opis_efektow_inz!$D$18,Niestac!$S53))=FALSE,Opis_efektow_inz!$D$18,""),IF(ISERR(FIND(Opis_efektow_inz!$D$18,Niestac!$S53))=FALSE,", ",""),IF(ISERR(FIND(Opis_efektow_inz!$D$19,Niestac!$S53))=FALSE,Opis_efektow_inz!$D$19,""),IF(ISERR(FIND(Opis_efektow_inz!$D$19,Niestac!$S53))=FALSE,", ",""))</f>
        <v xml:space="preserve">K1st_U4, 
K1st_U9, K1st_U10, K1st_U11, </v>
      </c>
      <c r="D48" s="110" t="s">
        <v>267</v>
      </c>
      <c r="E48" s="391"/>
      <c r="F48" s="391"/>
      <c r="G48" s="391"/>
    </row>
    <row r="49" spans="1:7" s="147" customFormat="1" ht="25" x14ac:dyDescent="0.25">
      <c r="A49" s="92" t="str">
        <f>Niestac!C54</f>
        <v>Grafika komputerowa i wizualizacja / Computer Graphics and Visualization</v>
      </c>
      <c r="B49" s="381" t="str">
        <f>CONCATENATE(IF(ISERR(FIND(Opis_efektow_inz!$D$5,Niestac!$R54))=FALSE,Opis_efektow_inz!$D$5,""),IF(ISERR(FIND(Opis_efektow_inz!$D$5,Niestac!$R54))=FALSE,", ",""),IF(ISERR(FIND(Opis_efektow_inz!$D$6,Niestac!$R54))=FALSE,Opis_efektow_inz!$D$6,""),IF(ISERR(FIND(Opis_efektow_inz!$D$6,Niestac!$R54))=FALSE,", ",""),IF(ISERR(FIND(Opis_efektow_inz!$D$7,Niestac!$R54))=FALSE,Opis_efektow_inz!$D$7,""),IF(ISERR(FIND(Opis_efektow_inz!$D$7,Niestac!$R54))=FALSE,", ",""))</f>
        <v xml:space="preserve">K1st_W7, </v>
      </c>
      <c r="C49" s="198" t="str">
        <f>CONCATENATE(IF(ISERR(FIND(Opis_efektow_inz!$D$8,Niestac!$S54))=FALSE,Opis_efektow_inz!$D$8,""),IF(ISERR(FIND(Opis_efektow_inz!$D$8,Niestac!$S54))=FALSE,", ",""),IF(ISERR(FIND(Opis_efektow_inz!$D$9,Niestac!$S54))=FALSE,Opis_efektow_inz!$D$9,""),IF(ISERR(FIND(Opis_efektow_inz!$D$9,Niestac!$S54))=FALSE,", 
",""),IF(ISERR(FIND(Opis_efektow_inz!$D$10,Niestac!$S54))=FALSE,Opis_efektow_inz!$D$10,""),IF(ISERR(FIND(Opis_efektow_inz!$D$10,Niestac!$S54))=FALSE,", ",""),IF(ISERR(FIND(Opis_efektow_inz!$D$11,Niestac!$S54))=FALSE,Opis_efektow_inz!$D$11,""),IF(ISERR(FIND(Opis_efektow_inz!$D$11,Niestac!$S54))=FALSE,", ",""),IF(ISERR(FIND(Opis_efektow_inz!$D$12,Niestac!$S54))=FALSE,Opis_efektow_inz!$D$12,""),IF(ISERR(FIND(Opis_efektow_inz!$D$12,Niestac!$S54))=FALSE,", ",""),IF(ISERR(FIND(Opis_efektow_inz!$D$13,Niestac!$S54))=FALSE,Opis_efektow_inz!$D$13,""),IF(ISERR(FIND(Opis_efektow_inz!$D$13,Niestac!$S54))=FALSE,", ",""),IF(ISERR(FIND(Opis_efektow_inz!$D$14,Niestac!$S54))=FALSE,Opis_efektow_inz!$D$14,""),IF(ISERR(FIND(Opis_efektow_inz!$D$14,Niestac!$S54))=FALSE,", ",""),IF(ISERR(FIND(Opis_efektow_inz!$D$15,Niestac!$S54))=FALSE,Opis_efektow_inz!$D$15,""),IF(ISERR(FIND(Opis_efektow_inz!$D$15,Niestac!$S54))=FALSE,", ",""),IF(ISERR(FIND(Opis_efektow_inz!$D$16,Niestac!$S54))=FALSE,Opis_efektow_inz!$D$16,""),IF(ISERR(FIND(Opis_efektow_inz!$D$16,Niestac!$S54))=FALSE,", ",""),IF(ISERR(FIND(Opis_efektow_inz!$D$17,Niestac!$S54))=FALSE,Opis_efektow_inz!$D$17,""),IF(ISERR(FIND(Opis_efektow_inz!$D$17,Niestac!$S54))=FALSE,", ",""),IF(ISERR(FIND(Opis_efektow_inz!$D$18,Niestac!$S54))=FALSE,Opis_efektow_inz!$D$18,""),IF(ISERR(FIND(Opis_efektow_inz!$D$18,Niestac!$S54))=FALSE,", ",""),IF(ISERR(FIND(Opis_efektow_inz!$D$19,Niestac!$S54))=FALSE,Opis_efektow_inz!$D$19,""),IF(ISERR(FIND(Opis_efektow_inz!$D$19,Niestac!$S54))=FALSE,", ",""))</f>
        <v xml:space="preserve">K1st_U11, K1st_U14, </v>
      </c>
      <c r="D49" s="110" t="s">
        <v>267</v>
      </c>
      <c r="E49" s="391"/>
      <c r="F49" s="391"/>
      <c r="G49" s="391"/>
    </row>
    <row r="50" spans="1:7" s="147" customFormat="1" x14ac:dyDescent="0.25">
      <c r="A50" s="92" t="str">
        <f>Niestac!C56</f>
        <v>Język angielski</v>
      </c>
      <c r="B50" s="381" t="str">
        <f>CONCATENATE(IF(ISERR(FIND(Opis_efektow_inz!$D$5,Niestac!$R56))=FALSE,Opis_efektow_inz!$D$5,""),IF(ISERR(FIND(Opis_efektow_inz!$D$5,Niestac!$R56))=FALSE,", ",""),IF(ISERR(FIND(Opis_efektow_inz!$D$6,Niestac!$R56))=FALSE,Opis_efektow_inz!$D$6,""),IF(ISERR(FIND(Opis_efektow_inz!$D$6,Niestac!$R56))=FALSE,", ",""),IF(ISERR(FIND(Opis_efektow_inz!$D$7,Niestac!$R56))=FALSE,Opis_efektow_inz!$D$7,""),IF(ISERR(FIND(Opis_efektow_inz!$D$7,Niestac!$R56))=FALSE,", ",""))</f>
        <v/>
      </c>
      <c r="C50" s="198" t="str">
        <f>CONCATENATE(IF(ISERR(FIND(Opis_efektow_inz!$D$8,Niestac!$S56))=FALSE,Opis_efektow_inz!$D$8,""),IF(ISERR(FIND(Opis_efektow_inz!$D$8,Niestac!$S56))=FALSE,", ",""),IF(ISERR(FIND(Opis_efektow_inz!$D$9,Niestac!$S56))=FALSE,Opis_efektow_inz!$D$9,""),IF(ISERR(FIND(Opis_efektow_inz!$D$9,Niestac!$S56))=FALSE,", 
",""),IF(ISERR(FIND(Opis_efektow_inz!$D$10,Niestac!$S56))=FALSE,Opis_efektow_inz!$D$10,""),IF(ISERR(FIND(Opis_efektow_inz!$D$10,Niestac!$S56))=FALSE,", ",""),IF(ISERR(FIND(Opis_efektow_inz!$D$11,Niestac!$S56))=FALSE,Opis_efektow_inz!$D$11,""),IF(ISERR(FIND(Opis_efektow_inz!$D$11,Niestac!$S56))=FALSE,", ",""),IF(ISERR(FIND(Opis_efektow_inz!$D$12,Niestac!$S56))=FALSE,Opis_efektow_inz!$D$12,""),IF(ISERR(FIND(Opis_efektow_inz!$D$12,Niestac!$S56))=FALSE,", ",""),IF(ISERR(FIND(Opis_efektow_inz!$D$13,Niestac!$S56))=FALSE,Opis_efektow_inz!$D$13,""),IF(ISERR(FIND(Opis_efektow_inz!$D$13,Niestac!$S56))=FALSE,", ",""),IF(ISERR(FIND(Opis_efektow_inz!$D$14,Niestac!$S56))=FALSE,Opis_efektow_inz!$D$14,""),IF(ISERR(FIND(Opis_efektow_inz!$D$14,Niestac!$S56))=FALSE,", ",""),IF(ISERR(FIND(Opis_efektow_inz!$D$15,Niestac!$S56))=FALSE,Opis_efektow_inz!$D$15,""),IF(ISERR(FIND(Opis_efektow_inz!$D$15,Niestac!$S56))=FALSE,", ",""),IF(ISERR(FIND(Opis_efektow_inz!$D$16,Niestac!$S56))=FALSE,Opis_efektow_inz!$D$16,""),IF(ISERR(FIND(Opis_efektow_inz!$D$16,Niestac!$S56))=FALSE,", ",""),IF(ISERR(FIND(Opis_efektow_inz!$D$17,Niestac!$S56))=FALSE,Opis_efektow_inz!$D$17,""),IF(ISERR(FIND(Opis_efektow_inz!$D$17,Niestac!$S56))=FALSE,", ",""),IF(ISERR(FIND(Opis_efektow_inz!$D$18,Niestac!$S56))=FALSE,Opis_efektow_inz!$D$18,""),IF(ISERR(FIND(Opis_efektow_inz!$D$18,Niestac!$S56))=FALSE,", ",""),IF(ISERR(FIND(Opis_efektow_inz!$D$19,Niestac!$S56))=FALSE,Opis_efektow_inz!$D$19,""),IF(ISERR(FIND(Opis_efektow_inz!$D$19,Niestac!$S56))=FALSE,", ",""))</f>
        <v/>
      </c>
      <c r="D50" s="110"/>
      <c r="E50" s="391"/>
      <c r="F50" s="391"/>
      <c r="G50" s="391"/>
    </row>
    <row r="51" spans="1:7" s="147" customFormat="1" hidden="1" x14ac:dyDescent="0.25">
      <c r="A51" s="92">
        <f>Niestac!C57</f>
        <v>0</v>
      </c>
      <c r="B51" s="381" t="str">
        <f>CONCATENATE(IF(ISERR(FIND(Opis_efektow_inz!$D$5,Niestac!$R57))=FALSE,Opis_efektow_inz!$D$5,""),IF(ISERR(FIND(Opis_efektow_inz!$D$5,Niestac!$R57))=FALSE,", ",""),IF(ISERR(FIND(Opis_efektow_inz!$D$6,Niestac!$R57))=FALSE,Opis_efektow_inz!$D$6,""),IF(ISERR(FIND(Opis_efektow_inz!$D$6,Niestac!$R57))=FALSE,", ",""),IF(ISERR(FIND(Opis_efektow_inz!$D$7,Niestac!$R57))=FALSE,Opis_efektow_inz!$D$7,""),IF(ISERR(FIND(Opis_efektow_inz!$D$7,Niestac!$R57))=FALSE,", ",""))</f>
        <v/>
      </c>
      <c r="C51" s="198" t="str">
        <f>CONCATENATE(IF(ISERR(FIND(Opis_efektow_inz!$D$8,Niestac!$S57))=FALSE,Opis_efektow_inz!$D$8,""),IF(ISERR(FIND(Opis_efektow_inz!$D$8,Niestac!$S57))=FALSE,", ",""),IF(ISERR(FIND(Opis_efektow_inz!$D$9,Niestac!$S57))=FALSE,Opis_efektow_inz!$D$9,""),IF(ISERR(FIND(Opis_efektow_inz!$D$9,Niestac!$S57))=FALSE,", 
",""),IF(ISERR(FIND(Opis_efektow_inz!$D$10,Niestac!$S57))=FALSE,Opis_efektow_inz!$D$10,""),IF(ISERR(FIND(Opis_efektow_inz!$D$10,Niestac!$S57))=FALSE,", ",""),IF(ISERR(FIND(Opis_efektow_inz!$D$11,Niestac!$S57))=FALSE,Opis_efektow_inz!$D$11,""),IF(ISERR(FIND(Opis_efektow_inz!$D$11,Niestac!$S57))=FALSE,", ",""),IF(ISERR(FIND(Opis_efektow_inz!$D$12,Niestac!$S57))=FALSE,Opis_efektow_inz!$D$12,""),IF(ISERR(FIND(Opis_efektow_inz!$D$12,Niestac!$S57))=FALSE,", ",""),IF(ISERR(FIND(Opis_efektow_inz!$D$13,Niestac!$S57))=FALSE,Opis_efektow_inz!$D$13,""),IF(ISERR(FIND(Opis_efektow_inz!$D$13,Niestac!$S57))=FALSE,", ",""),IF(ISERR(FIND(Opis_efektow_inz!$D$14,Niestac!$S57))=FALSE,Opis_efektow_inz!$D$14,""),IF(ISERR(FIND(Opis_efektow_inz!$D$14,Niestac!$S57))=FALSE,", ",""),IF(ISERR(FIND(Opis_efektow_inz!$D$15,Niestac!$S57))=FALSE,Opis_efektow_inz!$D$15,""),IF(ISERR(FIND(Opis_efektow_inz!$D$15,Niestac!$S57))=FALSE,", ",""),IF(ISERR(FIND(Opis_efektow_inz!$D$16,Niestac!$S57))=FALSE,Opis_efektow_inz!$D$16,""),IF(ISERR(FIND(Opis_efektow_inz!$D$16,Niestac!$S57))=FALSE,", ",""),IF(ISERR(FIND(Opis_efektow_inz!$D$17,Niestac!$S57))=FALSE,Opis_efektow_inz!$D$17,""),IF(ISERR(FIND(Opis_efektow_inz!$D$17,Niestac!$S57))=FALSE,", ",""),IF(ISERR(FIND(Opis_efektow_inz!$D$18,Niestac!$S57))=FALSE,Opis_efektow_inz!$D$18,""),IF(ISERR(FIND(Opis_efektow_inz!$D$18,Niestac!$S57))=FALSE,", ",""),IF(ISERR(FIND(Opis_efektow_inz!$D$19,Niestac!$S57))=FALSE,Opis_efektow_inz!$D$19,""),IF(ISERR(FIND(Opis_efektow_inz!$D$19,Niestac!$S57))=FALSE,", ",""))</f>
        <v/>
      </c>
      <c r="D51" s="110"/>
      <c r="E51" s="391"/>
      <c r="F51" s="391"/>
      <c r="G51" s="391"/>
    </row>
    <row r="52" spans="1:7" s="147" customFormat="1" hidden="1" x14ac:dyDescent="0.25">
      <c r="A52" s="92">
        <f>Niestac!C58</f>
        <v>0</v>
      </c>
      <c r="B52" s="381" t="str">
        <f>CONCATENATE(IF(ISERR(FIND(Opis_efektow_inz!$D$5,Niestac!$R58))=FALSE,Opis_efektow_inz!$D$5,""),IF(ISERR(FIND(Opis_efektow_inz!$D$5,Niestac!$R58))=FALSE,", ",""),IF(ISERR(FIND(Opis_efektow_inz!$D$6,Niestac!$R58))=FALSE,Opis_efektow_inz!$D$6,""),IF(ISERR(FIND(Opis_efektow_inz!$D$6,Niestac!$R58))=FALSE,", ",""),IF(ISERR(FIND(Opis_efektow_inz!$D$7,Niestac!$R58))=FALSE,Opis_efektow_inz!$D$7,""),IF(ISERR(FIND(Opis_efektow_inz!$D$7,Niestac!$R58))=FALSE,", ",""))</f>
        <v/>
      </c>
      <c r="C52" s="198" t="str">
        <f>CONCATENATE(IF(ISERR(FIND(Opis_efektow_inz!$D$8,Niestac!$S58))=FALSE,Opis_efektow_inz!$D$8,""),IF(ISERR(FIND(Opis_efektow_inz!$D$8,Niestac!$S58))=FALSE,", ",""),IF(ISERR(FIND(Opis_efektow_inz!$D$9,Niestac!$S58))=FALSE,Opis_efektow_inz!$D$9,""),IF(ISERR(FIND(Opis_efektow_inz!$D$9,Niestac!$S58))=FALSE,", 
",""),IF(ISERR(FIND(Opis_efektow_inz!$D$10,Niestac!$S58))=FALSE,Opis_efektow_inz!$D$10,""),IF(ISERR(FIND(Opis_efektow_inz!$D$10,Niestac!$S58))=FALSE,", ",""),IF(ISERR(FIND(Opis_efektow_inz!$D$11,Niestac!$S58))=FALSE,Opis_efektow_inz!$D$11,""),IF(ISERR(FIND(Opis_efektow_inz!$D$11,Niestac!$S58))=FALSE,", ",""),IF(ISERR(FIND(Opis_efektow_inz!$D$12,Niestac!$S58))=FALSE,Opis_efektow_inz!$D$12,""),IF(ISERR(FIND(Opis_efektow_inz!$D$12,Niestac!$S58))=FALSE,", ",""),IF(ISERR(FIND(Opis_efektow_inz!$D$13,Niestac!$S58))=FALSE,Opis_efektow_inz!$D$13,""),IF(ISERR(FIND(Opis_efektow_inz!$D$13,Niestac!$S58))=FALSE,", ",""),IF(ISERR(FIND(Opis_efektow_inz!$D$14,Niestac!$S58))=FALSE,Opis_efektow_inz!$D$14,""),IF(ISERR(FIND(Opis_efektow_inz!$D$14,Niestac!$S58))=FALSE,", ",""),IF(ISERR(FIND(Opis_efektow_inz!$D$15,Niestac!$S58))=FALSE,Opis_efektow_inz!$D$15,""),IF(ISERR(FIND(Opis_efektow_inz!$D$15,Niestac!$S58))=FALSE,", ",""),IF(ISERR(FIND(Opis_efektow_inz!$D$16,Niestac!$S58))=FALSE,Opis_efektow_inz!$D$16,""),IF(ISERR(FIND(Opis_efektow_inz!$D$16,Niestac!$S58))=FALSE,", ",""),IF(ISERR(FIND(Opis_efektow_inz!$D$17,Niestac!$S58))=FALSE,Opis_efektow_inz!$D$17,""),IF(ISERR(FIND(Opis_efektow_inz!$D$17,Niestac!$S58))=FALSE,", ",""),IF(ISERR(FIND(Opis_efektow_inz!$D$18,Niestac!$S58))=FALSE,Opis_efektow_inz!$D$18,""),IF(ISERR(FIND(Opis_efektow_inz!$D$18,Niestac!$S58))=FALSE,", ",""),IF(ISERR(FIND(Opis_efektow_inz!$D$19,Niestac!$S58))=FALSE,Opis_efektow_inz!$D$19,""),IF(ISERR(FIND(Opis_efektow_inz!$D$19,Niestac!$S58))=FALSE,", ",""))</f>
        <v/>
      </c>
      <c r="D52" s="110"/>
      <c r="E52" s="391"/>
      <c r="F52" s="391"/>
      <c r="G52" s="391"/>
    </row>
    <row r="53" spans="1:7" s="147" customFormat="1" ht="13" x14ac:dyDescent="0.25">
      <c r="A53" s="253" t="str">
        <f>Niestac!C59</f>
        <v>Semestr 5:</v>
      </c>
      <c r="B53" s="381" t="str">
        <f>CONCATENATE(IF(ISERR(FIND(Opis_efektow_inz!$D$5,Niestac!$R59))=FALSE,Opis_efektow_inz!$D$5,""),IF(ISERR(FIND(Opis_efektow_inz!$D$5,Niestac!$R59))=FALSE,", ",""),IF(ISERR(FIND(Opis_efektow_inz!$D$6,Niestac!$R59))=FALSE,Opis_efektow_inz!$D$6,""),IF(ISERR(FIND(Opis_efektow_inz!$D$6,Niestac!$R59))=FALSE,", ",""),IF(ISERR(FIND(Opis_efektow_inz!$D$7,Niestac!$R59))=FALSE,Opis_efektow_inz!$D$7,""),IF(ISERR(FIND(Opis_efektow_inz!$D$7,Niestac!$R59))=FALSE,", ",""))</f>
        <v/>
      </c>
      <c r="C53" s="198" t="str">
        <f>CONCATENATE(IF(ISERR(FIND(Opis_efektow_inz!$D$8,Niestac!$S59))=FALSE,Opis_efektow_inz!$D$8,""),IF(ISERR(FIND(Opis_efektow_inz!$D$8,Niestac!$S59))=FALSE,", ",""),IF(ISERR(FIND(Opis_efektow_inz!$D$9,Niestac!$S59))=FALSE,Opis_efektow_inz!$D$9,""),IF(ISERR(FIND(Opis_efektow_inz!$D$9,Niestac!$S59))=FALSE,", 
",""),IF(ISERR(FIND(Opis_efektow_inz!$D$10,Niestac!$S59))=FALSE,Opis_efektow_inz!$D$10,""),IF(ISERR(FIND(Opis_efektow_inz!$D$10,Niestac!$S59))=FALSE,", ",""),IF(ISERR(FIND(Opis_efektow_inz!$D$11,Niestac!$S59))=FALSE,Opis_efektow_inz!$D$11,""),IF(ISERR(FIND(Opis_efektow_inz!$D$11,Niestac!$S59))=FALSE,", ",""),IF(ISERR(FIND(Opis_efektow_inz!$D$12,Niestac!$S59))=FALSE,Opis_efektow_inz!$D$12,""),IF(ISERR(FIND(Opis_efektow_inz!$D$12,Niestac!$S59))=FALSE,", ",""),IF(ISERR(FIND(Opis_efektow_inz!$D$13,Niestac!$S59))=FALSE,Opis_efektow_inz!$D$13,""),IF(ISERR(FIND(Opis_efektow_inz!$D$13,Niestac!$S59))=FALSE,", ",""),IF(ISERR(FIND(Opis_efektow_inz!$D$14,Niestac!$S59))=FALSE,Opis_efektow_inz!$D$14,""),IF(ISERR(FIND(Opis_efektow_inz!$D$14,Niestac!$S59))=FALSE,", ",""),IF(ISERR(FIND(Opis_efektow_inz!$D$15,Niestac!$S59))=FALSE,Opis_efektow_inz!$D$15,""),IF(ISERR(FIND(Opis_efektow_inz!$D$15,Niestac!$S59))=FALSE,", ",""),IF(ISERR(FIND(Opis_efektow_inz!$D$16,Niestac!$S59))=FALSE,Opis_efektow_inz!$D$16,""),IF(ISERR(FIND(Opis_efektow_inz!$D$16,Niestac!$S59))=FALSE,", ",""),IF(ISERR(FIND(Opis_efektow_inz!$D$17,Niestac!$S59))=FALSE,Opis_efektow_inz!$D$17,""),IF(ISERR(FIND(Opis_efektow_inz!$D$17,Niestac!$S59))=FALSE,", ",""),IF(ISERR(FIND(Opis_efektow_inz!$D$18,Niestac!$S59))=FALSE,Opis_efektow_inz!$D$18,""),IF(ISERR(FIND(Opis_efektow_inz!$D$18,Niestac!$S59))=FALSE,", ",""),IF(ISERR(FIND(Opis_efektow_inz!$D$19,Niestac!$S59))=FALSE,Opis_efektow_inz!$D$19,""),IF(ISERR(FIND(Opis_efektow_inz!$D$19,Niestac!$S59))=FALSE,", ",""))</f>
        <v/>
      </c>
      <c r="D53" s="110"/>
      <c r="E53" s="391"/>
      <c r="F53" s="391"/>
      <c r="G53" s="391"/>
    </row>
    <row r="54" spans="1:7" s="147" customFormat="1" x14ac:dyDescent="0.25">
      <c r="A54" s="92" t="str">
        <f>Niestac!C60</f>
        <v>Moduł kształcenia</v>
      </c>
      <c r="B54" s="381" t="str">
        <f>CONCATENATE(IF(ISERR(FIND(Opis_efektow_inz!$D$5,Niestac!$R60))=FALSE,Opis_efektow_inz!$D$5,""),IF(ISERR(FIND(Opis_efektow_inz!$D$5,Niestac!$R60))=FALSE,", ",""),IF(ISERR(FIND(Opis_efektow_inz!$D$6,Niestac!$R60))=FALSE,Opis_efektow_inz!$D$6,""),IF(ISERR(FIND(Opis_efektow_inz!$D$6,Niestac!$R60))=FALSE,", ",""),IF(ISERR(FIND(Opis_efektow_inz!$D$7,Niestac!$R60))=FALSE,Opis_efektow_inz!$D$7,""),IF(ISERR(FIND(Opis_efektow_inz!$D$7,Niestac!$R60))=FALSE,", ",""))</f>
        <v/>
      </c>
      <c r="C54" s="198" t="str">
        <f>CONCATENATE(IF(ISERR(FIND(Opis_efektow_inz!$D$8,Niestac!$S60))=FALSE,Opis_efektow_inz!$D$8,""),IF(ISERR(FIND(Opis_efektow_inz!$D$8,Niestac!$S60))=FALSE,", ",""),IF(ISERR(FIND(Opis_efektow_inz!$D$9,Niestac!$S60))=FALSE,Opis_efektow_inz!$D$9,""),IF(ISERR(FIND(Opis_efektow_inz!$D$9,Niestac!$S60))=FALSE,", 
",""),IF(ISERR(FIND(Opis_efektow_inz!$D$10,Niestac!$S60))=FALSE,Opis_efektow_inz!$D$10,""),IF(ISERR(FIND(Opis_efektow_inz!$D$10,Niestac!$S60))=FALSE,", ",""),IF(ISERR(FIND(Opis_efektow_inz!$D$11,Niestac!$S60))=FALSE,Opis_efektow_inz!$D$11,""),IF(ISERR(FIND(Opis_efektow_inz!$D$11,Niestac!$S60))=FALSE,", ",""),IF(ISERR(FIND(Opis_efektow_inz!$D$12,Niestac!$S60))=FALSE,Opis_efektow_inz!$D$12,""),IF(ISERR(FIND(Opis_efektow_inz!$D$12,Niestac!$S60))=FALSE,", ",""),IF(ISERR(FIND(Opis_efektow_inz!$D$13,Niestac!$S60))=FALSE,Opis_efektow_inz!$D$13,""),IF(ISERR(FIND(Opis_efektow_inz!$D$13,Niestac!$S60))=FALSE,", ",""),IF(ISERR(FIND(Opis_efektow_inz!$D$14,Niestac!$S60))=FALSE,Opis_efektow_inz!$D$14,""),IF(ISERR(FIND(Opis_efektow_inz!$D$14,Niestac!$S60))=FALSE,", ",""),IF(ISERR(FIND(Opis_efektow_inz!$D$15,Niestac!$S60))=FALSE,Opis_efektow_inz!$D$15,""),IF(ISERR(FIND(Opis_efektow_inz!$D$15,Niestac!$S60))=FALSE,", ",""),IF(ISERR(FIND(Opis_efektow_inz!$D$16,Niestac!$S60))=FALSE,Opis_efektow_inz!$D$16,""),IF(ISERR(FIND(Opis_efektow_inz!$D$16,Niestac!$S60))=FALSE,", ",""),IF(ISERR(FIND(Opis_efektow_inz!$D$17,Niestac!$S60))=FALSE,Opis_efektow_inz!$D$17,""),IF(ISERR(FIND(Opis_efektow_inz!$D$17,Niestac!$S60))=FALSE,", ",""),IF(ISERR(FIND(Opis_efektow_inz!$D$18,Niestac!$S60))=FALSE,Opis_efektow_inz!$D$18,""),IF(ISERR(FIND(Opis_efektow_inz!$D$18,Niestac!$S60))=FALSE,", ",""),IF(ISERR(FIND(Opis_efektow_inz!$D$19,Niestac!$S60))=FALSE,Opis_efektow_inz!$D$19,""),IF(ISERR(FIND(Opis_efektow_inz!$D$19,Niestac!$S60))=FALSE,", ",""))</f>
        <v/>
      </c>
      <c r="D54" s="110"/>
      <c r="E54" s="391"/>
      <c r="F54" s="391"/>
      <c r="G54" s="391"/>
    </row>
    <row r="55" spans="1:7" s="147" customFormat="1" ht="25" x14ac:dyDescent="0.25">
      <c r="A55" s="92" t="str">
        <f>Niestac!C61</f>
        <v>Sieci komputerowe 2</v>
      </c>
      <c r="B55" s="381" t="str">
        <f>CONCATENATE(IF(ISERR(FIND(Opis_efektow_inz!$D$5,Niestac!$R61))=FALSE,Opis_efektow_inz!$D$5,""),IF(ISERR(FIND(Opis_efektow_inz!$D$5,Niestac!$R61))=FALSE,", ",""),IF(ISERR(FIND(Opis_efektow_inz!$D$6,Niestac!$R61))=FALSE,Opis_efektow_inz!$D$6,""),IF(ISERR(FIND(Opis_efektow_inz!$D$6,Niestac!$R61))=FALSE,", ",""),IF(ISERR(FIND(Opis_efektow_inz!$D$7,Niestac!$R61))=FALSE,Opis_efektow_inz!$D$7,""),IF(ISERR(FIND(Opis_efektow_inz!$D$7,Niestac!$R61))=FALSE,", ",""))</f>
        <v xml:space="preserve">K1st_W6, K1st_W7, </v>
      </c>
      <c r="C55" s="198" t="str">
        <f>CONCATENATE(IF(ISERR(FIND(Opis_efektow_inz!$D$8,Niestac!$S61))=FALSE,Opis_efektow_inz!$D$8,""),IF(ISERR(FIND(Opis_efektow_inz!$D$8,Niestac!$S61))=FALSE,", ",""),IF(ISERR(FIND(Opis_efektow_inz!$D$9,Niestac!$S61))=FALSE,Opis_efektow_inz!$D$9,""),IF(ISERR(FIND(Opis_efektow_inz!$D$9,Niestac!$S61))=FALSE,", 
",""),IF(ISERR(FIND(Opis_efektow_inz!$D$10,Niestac!$S61))=FALSE,Opis_efektow_inz!$D$10,""),IF(ISERR(FIND(Opis_efektow_inz!$D$10,Niestac!$S61))=FALSE,", ",""),IF(ISERR(FIND(Opis_efektow_inz!$D$11,Niestac!$S61))=FALSE,Opis_efektow_inz!$D$11,""),IF(ISERR(FIND(Opis_efektow_inz!$D$11,Niestac!$S61))=FALSE,", ",""),IF(ISERR(FIND(Opis_efektow_inz!$D$12,Niestac!$S61))=FALSE,Opis_efektow_inz!$D$12,""),IF(ISERR(FIND(Opis_efektow_inz!$D$12,Niestac!$S61))=FALSE,", ",""),IF(ISERR(FIND(Opis_efektow_inz!$D$13,Niestac!$S61))=FALSE,Opis_efektow_inz!$D$13,""),IF(ISERR(FIND(Opis_efektow_inz!$D$13,Niestac!$S61))=FALSE,", ",""),IF(ISERR(FIND(Opis_efektow_inz!$D$14,Niestac!$S61))=FALSE,Opis_efektow_inz!$D$14,""),IF(ISERR(FIND(Opis_efektow_inz!$D$14,Niestac!$S61))=FALSE,", ",""),IF(ISERR(FIND(Opis_efektow_inz!$D$15,Niestac!$S61))=FALSE,Opis_efektow_inz!$D$15,""),IF(ISERR(FIND(Opis_efektow_inz!$D$15,Niestac!$S61))=FALSE,", ",""),IF(ISERR(FIND(Opis_efektow_inz!$D$16,Niestac!$S61))=FALSE,Opis_efektow_inz!$D$16,""),IF(ISERR(FIND(Opis_efektow_inz!$D$16,Niestac!$S61))=FALSE,", ",""),IF(ISERR(FIND(Opis_efektow_inz!$D$17,Niestac!$S61))=FALSE,Opis_efektow_inz!$D$17,""),IF(ISERR(FIND(Opis_efektow_inz!$D$17,Niestac!$S61))=FALSE,", ",""),IF(ISERR(FIND(Opis_efektow_inz!$D$18,Niestac!$S61))=FALSE,Opis_efektow_inz!$D$18,""),IF(ISERR(FIND(Opis_efektow_inz!$D$18,Niestac!$S61))=FALSE,", ",""),IF(ISERR(FIND(Opis_efektow_inz!$D$19,Niestac!$S61))=FALSE,Opis_efektow_inz!$D$19,""),IF(ISERR(FIND(Opis_efektow_inz!$D$19,Niestac!$S61))=FALSE,", ",""))</f>
        <v xml:space="preserve">K1st_U9, K1st_U10, K1st_U12, </v>
      </c>
      <c r="D55" s="110" t="s">
        <v>267</v>
      </c>
      <c r="E55" s="391"/>
      <c r="F55" s="391"/>
      <c r="G55" s="391"/>
    </row>
    <row r="56" spans="1:7" s="147" customFormat="1" ht="25" x14ac:dyDescent="0.25">
      <c r="A56" s="92" t="str">
        <f>Niestac!C62</f>
        <v>Komunikacja człowiek-komputer</v>
      </c>
      <c r="B56" s="381" t="str">
        <f>CONCATENATE(IF(ISERR(FIND(Opis_efektow_inz!$D$5,Niestac!$R62))=FALSE,Opis_efektow_inz!$D$5,""),IF(ISERR(FIND(Opis_efektow_inz!$D$5,Niestac!$R62))=FALSE,", ",""),IF(ISERR(FIND(Opis_efektow_inz!$D$6,Niestac!$R62))=FALSE,Opis_efektow_inz!$D$6,""),IF(ISERR(FIND(Opis_efektow_inz!$D$6,Niestac!$R62))=FALSE,", ",""),IF(ISERR(FIND(Opis_efektow_inz!$D$7,Niestac!$R62))=FALSE,Opis_efektow_inz!$D$7,""),IF(ISERR(FIND(Opis_efektow_inz!$D$7,Niestac!$R62))=FALSE,", ",""))</f>
        <v xml:space="preserve">K1st_W7, </v>
      </c>
      <c r="C56" s="198" t="str">
        <f>CONCATENATE(IF(ISERR(FIND(Opis_efektow_inz!$D$8,Niestac!$S62))=FALSE,Opis_efektow_inz!$D$8,""),IF(ISERR(FIND(Opis_efektow_inz!$D$8,Niestac!$S62))=FALSE,", ",""),IF(ISERR(FIND(Opis_efektow_inz!$D$9,Niestac!$S62))=FALSE,Opis_efektow_inz!$D$9,""),IF(ISERR(FIND(Opis_efektow_inz!$D$9,Niestac!$S62))=FALSE,", 
",""),IF(ISERR(FIND(Opis_efektow_inz!$D$10,Niestac!$S62))=FALSE,Opis_efektow_inz!$D$10,""),IF(ISERR(FIND(Opis_efektow_inz!$D$10,Niestac!$S62))=FALSE,", ",""),IF(ISERR(FIND(Opis_efektow_inz!$D$11,Niestac!$S62))=FALSE,Opis_efektow_inz!$D$11,""),IF(ISERR(FIND(Opis_efektow_inz!$D$11,Niestac!$S62))=FALSE,", ",""),IF(ISERR(FIND(Opis_efektow_inz!$D$12,Niestac!$S62))=FALSE,Opis_efektow_inz!$D$12,""),IF(ISERR(FIND(Opis_efektow_inz!$D$12,Niestac!$S62))=FALSE,", ",""),IF(ISERR(FIND(Opis_efektow_inz!$D$13,Niestac!$S62))=FALSE,Opis_efektow_inz!$D$13,""),IF(ISERR(FIND(Opis_efektow_inz!$D$13,Niestac!$S62))=FALSE,", ",""),IF(ISERR(FIND(Opis_efektow_inz!$D$14,Niestac!$S62))=FALSE,Opis_efektow_inz!$D$14,""),IF(ISERR(FIND(Opis_efektow_inz!$D$14,Niestac!$S62))=FALSE,", ",""),IF(ISERR(FIND(Opis_efektow_inz!$D$15,Niestac!$S62))=FALSE,Opis_efektow_inz!$D$15,""),IF(ISERR(FIND(Opis_efektow_inz!$D$15,Niestac!$S62))=FALSE,", ",""),IF(ISERR(FIND(Opis_efektow_inz!$D$16,Niestac!$S62))=FALSE,Opis_efektow_inz!$D$16,""),IF(ISERR(FIND(Opis_efektow_inz!$D$16,Niestac!$S62))=FALSE,", ",""),IF(ISERR(FIND(Opis_efektow_inz!$D$17,Niestac!$S62))=FALSE,Opis_efektow_inz!$D$17,""),IF(ISERR(FIND(Opis_efektow_inz!$D$17,Niestac!$S62))=FALSE,", ",""),IF(ISERR(FIND(Opis_efektow_inz!$D$18,Niestac!$S62))=FALSE,Opis_efektow_inz!$D$18,""),IF(ISERR(FIND(Opis_efektow_inz!$D$18,Niestac!$S62))=FALSE,", ",""),IF(ISERR(FIND(Opis_efektow_inz!$D$19,Niestac!$S62))=FALSE,Opis_efektow_inz!$D$19,""),IF(ISERR(FIND(Opis_efektow_inz!$D$19,Niestac!$S62))=FALSE,", ",""))</f>
        <v xml:space="preserve">K1st_U4, 
K1st_U14, </v>
      </c>
      <c r="D56" s="110" t="s">
        <v>267</v>
      </c>
      <c r="E56" s="391"/>
      <c r="F56" s="391"/>
      <c r="G56" s="391"/>
    </row>
    <row r="57" spans="1:7" s="147" customFormat="1" ht="25" x14ac:dyDescent="0.25">
      <c r="A57" s="92" t="str">
        <f>Niestac!C63</f>
        <v>Statystyka i analiza danych</v>
      </c>
      <c r="B57" s="381" t="str">
        <f>CONCATENATE(IF(ISERR(FIND(Opis_efektow_inz!$D$5,Niestac!$R63))=FALSE,Opis_efektow_inz!$D$5,""),IF(ISERR(FIND(Opis_efektow_inz!$D$5,Niestac!$R63))=FALSE,", ",""),IF(ISERR(FIND(Opis_efektow_inz!$D$6,Niestac!$R63))=FALSE,Opis_efektow_inz!$D$6,""),IF(ISERR(FIND(Opis_efektow_inz!$D$6,Niestac!$R63))=FALSE,", ",""),IF(ISERR(FIND(Opis_efektow_inz!$D$7,Niestac!$R63))=FALSE,Opis_efektow_inz!$D$7,""),IF(ISERR(FIND(Opis_efektow_inz!$D$7,Niestac!$R63))=FALSE,", ",""))</f>
        <v xml:space="preserve">K1st_W7, </v>
      </c>
      <c r="C57" s="198" t="str">
        <f>CONCATENATE(IF(ISERR(FIND(Opis_efektow_inz!$D$8,Niestac!$S63))=FALSE,Opis_efektow_inz!$D$8,""),IF(ISERR(FIND(Opis_efektow_inz!$D$8,Niestac!$S63))=FALSE,", ",""),IF(ISERR(FIND(Opis_efektow_inz!$D$9,Niestac!$S63))=FALSE,Opis_efektow_inz!$D$9,""),IF(ISERR(FIND(Opis_efektow_inz!$D$9,Niestac!$S63))=FALSE,", 
",""),IF(ISERR(FIND(Opis_efektow_inz!$D$10,Niestac!$S63))=FALSE,Opis_efektow_inz!$D$10,""),IF(ISERR(FIND(Opis_efektow_inz!$D$10,Niestac!$S63))=FALSE,", ",""),IF(ISERR(FIND(Opis_efektow_inz!$D$11,Niestac!$S63))=FALSE,Opis_efektow_inz!$D$11,""),IF(ISERR(FIND(Opis_efektow_inz!$D$11,Niestac!$S63))=FALSE,", ",""),IF(ISERR(FIND(Opis_efektow_inz!$D$12,Niestac!$S63))=FALSE,Opis_efektow_inz!$D$12,""),IF(ISERR(FIND(Opis_efektow_inz!$D$12,Niestac!$S63))=FALSE,", ",""),IF(ISERR(FIND(Opis_efektow_inz!$D$13,Niestac!$S63))=FALSE,Opis_efektow_inz!$D$13,""),IF(ISERR(FIND(Opis_efektow_inz!$D$13,Niestac!$S63))=FALSE,", ",""),IF(ISERR(FIND(Opis_efektow_inz!$D$14,Niestac!$S63))=FALSE,Opis_efektow_inz!$D$14,""),IF(ISERR(FIND(Opis_efektow_inz!$D$14,Niestac!$S63))=FALSE,", ",""),IF(ISERR(FIND(Opis_efektow_inz!$D$15,Niestac!$S63))=FALSE,Opis_efektow_inz!$D$15,""),IF(ISERR(FIND(Opis_efektow_inz!$D$15,Niestac!$S63))=FALSE,", ",""),IF(ISERR(FIND(Opis_efektow_inz!$D$16,Niestac!$S63))=FALSE,Opis_efektow_inz!$D$16,""),IF(ISERR(FIND(Opis_efektow_inz!$D$16,Niestac!$S63))=FALSE,", ",""),IF(ISERR(FIND(Opis_efektow_inz!$D$17,Niestac!$S63))=FALSE,Opis_efektow_inz!$D$17,""),IF(ISERR(FIND(Opis_efektow_inz!$D$17,Niestac!$S63))=FALSE,", ",""),IF(ISERR(FIND(Opis_efektow_inz!$D$18,Niestac!$S63))=FALSE,Opis_efektow_inz!$D$18,""),IF(ISERR(FIND(Opis_efektow_inz!$D$18,Niestac!$S63))=FALSE,", ",""),IF(ISERR(FIND(Opis_efektow_inz!$D$19,Niestac!$S63))=FALSE,Opis_efektow_inz!$D$19,""),IF(ISERR(FIND(Opis_efektow_inz!$D$19,Niestac!$S63))=FALSE,", ",""))</f>
        <v xml:space="preserve">K1st_U3, K1st_U4, 
</v>
      </c>
      <c r="D57" s="110" t="s">
        <v>267</v>
      </c>
      <c r="E57" s="391"/>
      <c r="F57" s="391"/>
      <c r="G57" s="391"/>
    </row>
    <row r="58" spans="1:7" s="147" customFormat="1" ht="25" x14ac:dyDescent="0.25">
      <c r="A58" s="92" t="str">
        <f>Niestac!C64</f>
        <v>Przetwarzanie równoległe</v>
      </c>
      <c r="B58" s="381" t="str">
        <f>CONCATENATE(IF(ISERR(FIND(Opis_efektow_inz!$D$5,Niestac!$R64))=FALSE,Opis_efektow_inz!$D$5,""),IF(ISERR(FIND(Opis_efektow_inz!$D$5,Niestac!$R64))=FALSE,", ",""),IF(ISERR(FIND(Opis_efektow_inz!$D$6,Niestac!$R64))=FALSE,Opis_efektow_inz!$D$6,""),IF(ISERR(FIND(Opis_efektow_inz!$D$6,Niestac!$R64))=FALSE,", ",""),IF(ISERR(FIND(Opis_efektow_inz!$D$7,Niestac!$R64))=FALSE,Opis_efektow_inz!$D$7,""),IF(ISERR(FIND(Opis_efektow_inz!$D$7,Niestac!$R64))=FALSE,", ",""))</f>
        <v xml:space="preserve">K1st_W7, </v>
      </c>
      <c r="C58" s="198" t="str">
        <f>CONCATENATE(IF(ISERR(FIND(Opis_efektow_inz!$D$8,Niestac!$S64))=FALSE,Opis_efektow_inz!$D$8,""),IF(ISERR(FIND(Opis_efektow_inz!$D$8,Niestac!$S64))=FALSE,", ",""),IF(ISERR(FIND(Opis_efektow_inz!$D$9,Niestac!$S64))=FALSE,Opis_efektow_inz!$D$9,""),IF(ISERR(FIND(Opis_efektow_inz!$D$9,Niestac!$S64))=FALSE,", 
",""),IF(ISERR(FIND(Opis_efektow_inz!$D$10,Niestac!$S64))=FALSE,Opis_efektow_inz!$D$10,""),IF(ISERR(FIND(Opis_efektow_inz!$D$10,Niestac!$S64))=FALSE,", ",""),IF(ISERR(FIND(Opis_efektow_inz!$D$11,Niestac!$S64))=FALSE,Opis_efektow_inz!$D$11,""),IF(ISERR(FIND(Opis_efektow_inz!$D$11,Niestac!$S64))=FALSE,", ",""),IF(ISERR(FIND(Opis_efektow_inz!$D$12,Niestac!$S64))=FALSE,Opis_efektow_inz!$D$12,""),IF(ISERR(FIND(Opis_efektow_inz!$D$12,Niestac!$S64))=FALSE,", ",""),IF(ISERR(FIND(Opis_efektow_inz!$D$13,Niestac!$S64))=FALSE,Opis_efektow_inz!$D$13,""),IF(ISERR(FIND(Opis_efektow_inz!$D$13,Niestac!$S64))=FALSE,", ",""),IF(ISERR(FIND(Opis_efektow_inz!$D$14,Niestac!$S64))=FALSE,Opis_efektow_inz!$D$14,""),IF(ISERR(FIND(Opis_efektow_inz!$D$14,Niestac!$S64))=FALSE,", ",""),IF(ISERR(FIND(Opis_efektow_inz!$D$15,Niestac!$S64))=FALSE,Opis_efektow_inz!$D$15,""),IF(ISERR(FIND(Opis_efektow_inz!$D$15,Niestac!$S64))=FALSE,", ",""),IF(ISERR(FIND(Opis_efektow_inz!$D$16,Niestac!$S64))=FALSE,Opis_efektow_inz!$D$16,""),IF(ISERR(FIND(Opis_efektow_inz!$D$16,Niestac!$S64))=FALSE,", ",""),IF(ISERR(FIND(Opis_efektow_inz!$D$17,Niestac!$S64))=FALSE,Opis_efektow_inz!$D$17,""),IF(ISERR(FIND(Opis_efektow_inz!$D$17,Niestac!$S64))=FALSE,", ",""),IF(ISERR(FIND(Opis_efektow_inz!$D$18,Niestac!$S64))=FALSE,Opis_efektow_inz!$D$18,""),IF(ISERR(FIND(Opis_efektow_inz!$D$18,Niestac!$S64))=FALSE,", ",""),IF(ISERR(FIND(Opis_efektow_inz!$D$19,Niestac!$S64))=FALSE,Opis_efektow_inz!$D$19,""),IF(ISERR(FIND(Opis_efektow_inz!$D$19,Niestac!$S64))=FALSE,", ",""))</f>
        <v xml:space="preserve">K1st_U3, K1st_U4, 
K1st_U8, K1st_U11, </v>
      </c>
      <c r="D58" s="110" t="s">
        <v>267</v>
      </c>
      <c r="E58" s="391"/>
      <c r="F58" s="391"/>
      <c r="G58" s="391"/>
    </row>
    <row r="59" spans="1:7" s="147" customFormat="1" ht="37.5" x14ac:dyDescent="0.25">
      <c r="A59" s="92" t="str">
        <f>Niestac!C65</f>
        <v xml:space="preserve">Zarządzania bazami SQL i NoSQL </v>
      </c>
      <c r="B59" s="381" t="str">
        <f>CONCATENATE(IF(ISERR(FIND(Opis_efektow_inz!$D$5,Niestac!$R65))=FALSE,Opis_efektow_inz!$D$5,""),IF(ISERR(FIND(Opis_efektow_inz!$D$5,Niestac!$R65))=FALSE,", ",""),IF(ISERR(FIND(Opis_efektow_inz!$D$6,Niestac!$R65))=FALSE,Opis_efektow_inz!$D$6,""),IF(ISERR(FIND(Opis_efektow_inz!$D$6,Niestac!$R65))=FALSE,", ",""),IF(ISERR(FIND(Opis_efektow_inz!$D$7,Niestac!$R65))=FALSE,Opis_efektow_inz!$D$7,""),IF(ISERR(FIND(Opis_efektow_inz!$D$7,Niestac!$R65))=FALSE,", ",""))</f>
        <v xml:space="preserve">K1st_W6, K1st_W7, </v>
      </c>
      <c r="C59" s="198" t="str">
        <f>CONCATENATE(IF(ISERR(FIND(Opis_efektow_inz!$D$8,Niestac!$S65))=FALSE,Opis_efektow_inz!$D$8,""),IF(ISERR(FIND(Opis_efektow_inz!$D$8,Niestac!$S65))=FALSE,", ",""),IF(ISERR(FIND(Opis_efektow_inz!$D$9,Niestac!$S65))=FALSE,Opis_efektow_inz!$D$9,""),IF(ISERR(FIND(Opis_efektow_inz!$D$9,Niestac!$S65))=FALSE,", 
",""),IF(ISERR(FIND(Opis_efektow_inz!$D$10,Niestac!$S65))=FALSE,Opis_efektow_inz!$D$10,""),IF(ISERR(FIND(Opis_efektow_inz!$D$10,Niestac!$S65))=FALSE,", ",""),IF(ISERR(FIND(Opis_efektow_inz!$D$11,Niestac!$S65))=FALSE,Opis_efektow_inz!$D$11,""),IF(ISERR(FIND(Opis_efektow_inz!$D$11,Niestac!$S65))=FALSE,", ",""),IF(ISERR(FIND(Opis_efektow_inz!$D$12,Niestac!$S65))=FALSE,Opis_efektow_inz!$D$12,""),IF(ISERR(FIND(Opis_efektow_inz!$D$12,Niestac!$S65))=FALSE,", ",""),IF(ISERR(FIND(Opis_efektow_inz!$D$13,Niestac!$S65))=FALSE,Opis_efektow_inz!$D$13,""),IF(ISERR(FIND(Opis_efektow_inz!$D$13,Niestac!$S65))=FALSE,", ",""),IF(ISERR(FIND(Opis_efektow_inz!$D$14,Niestac!$S65))=FALSE,Opis_efektow_inz!$D$14,""),IF(ISERR(FIND(Opis_efektow_inz!$D$14,Niestac!$S65))=FALSE,", ",""),IF(ISERR(FIND(Opis_efektow_inz!$D$15,Niestac!$S65))=FALSE,Opis_efektow_inz!$D$15,""),IF(ISERR(FIND(Opis_efektow_inz!$D$15,Niestac!$S65))=FALSE,", ",""),IF(ISERR(FIND(Opis_efektow_inz!$D$16,Niestac!$S65))=FALSE,Opis_efektow_inz!$D$16,""),IF(ISERR(FIND(Opis_efektow_inz!$D$16,Niestac!$S65))=FALSE,", ",""),IF(ISERR(FIND(Opis_efektow_inz!$D$17,Niestac!$S65))=FALSE,Opis_efektow_inz!$D$17,""),IF(ISERR(FIND(Opis_efektow_inz!$D$17,Niestac!$S65))=FALSE,", ",""),IF(ISERR(FIND(Opis_efektow_inz!$D$18,Niestac!$S65))=FALSE,Opis_efektow_inz!$D$18,""),IF(ISERR(FIND(Opis_efektow_inz!$D$18,Niestac!$S65))=FALSE,", ",""),IF(ISERR(FIND(Opis_efektow_inz!$D$19,Niestac!$S65))=FALSE,Opis_efektow_inz!$D$19,""),IF(ISERR(FIND(Opis_efektow_inz!$D$19,Niestac!$S65))=FALSE,", ",""))</f>
        <v xml:space="preserve">K1st_U4, 
K1st_U9, K1st_U10, K1st_U11, </v>
      </c>
      <c r="D59" s="110" t="s">
        <v>267</v>
      </c>
      <c r="E59" s="391"/>
      <c r="F59" s="391"/>
      <c r="G59" s="391"/>
    </row>
    <row r="60" spans="1:7" s="147" customFormat="1" ht="37.5" x14ac:dyDescent="0.25">
      <c r="A60" s="92" t="str">
        <f>Niestac!C66</f>
        <v>Przedmiot obieralny 7: Podstawy aplikacji internetowych / Advanced Internet Applications</v>
      </c>
      <c r="B60" s="381" t="str">
        <f>CONCATENATE(IF(ISERR(FIND(Opis_efektow_inz!$D$5,Niestac!$R66))=FALSE,Opis_efektow_inz!$D$5,""),IF(ISERR(FIND(Opis_efektow_inz!$D$5,Niestac!$R66))=FALSE,", ",""),IF(ISERR(FIND(Opis_efektow_inz!$D$6,Niestac!$R66))=FALSE,Opis_efektow_inz!$D$6,""),IF(ISERR(FIND(Opis_efektow_inz!$D$6,Niestac!$R66))=FALSE,", ",""),IF(ISERR(FIND(Opis_efektow_inz!$D$7,Niestac!$R66))=FALSE,Opis_efektow_inz!$D$7,""),IF(ISERR(FIND(Opis_efektow_inz!$D$7,Niestac!$R66))=FALSE,", ",""))</f>
        <v xml:space="preserve">K1st_W7, </v>
      </c>
      <c r="C60" s="198" t="str">
        <f>CONCATENATE(IF(ISERR(FIND(Opis_efektow_inz!$D$8,Niestac!$S66))=FALSE,Opis_efektow_inz!$D$8,""),IF(ISERR(FIND(Opis_efektow_inz!$D$8,Niestac!$S66))=FALSE,", ",""),IF(ISERR(FIND(Opis_efektow_inz!$D$9,Niestac!$S66))=FALSE,Opis_efektow_inz!$D$9,""),IF(ISERR(FIND(Opis_efektow_inz!$D$9,Niestac!$S66))=FALSE,", 
",""),IF(ISERR(FIND(Opis_efektow_inz!$D$10,Niestac!$S66))=FALSE,Opis_efektow_inz!$D$10,""),IF(ISERR(FIND(Opis_efektow_inz!$D$10,Niestac!$S66))=FALSE,", ",""),IF(ISERR(FIND(Opis_efektow_inz!$D$11,Niestac!$S66))=FALSE,Opis_efektow_inz!$D$11,""),IF(ISERR(FIND(Opis_efektow_inz!$D$11,Niestac!$S66))=FALSE,", ",""),IF(ISERR(FIND(Opis_efektow_inz!$D$12,Niestac!$S66))=FALSE,Opis_efektow_inz!$D$12,""),IF(ISERR(FIND(Opis_efektow_inz!$D$12,Niestac!$S66))=FALSE,", ",""),IF(ISERR(FIND(Opis_efektow_inz!$D$13,Niestac!$S66))=FALSE,Opis_efektow_inz!$D$13,""),IF(ISERR(FIND(Opis_efektow_inz!$D$13,Niestac!$S66))=FALSE,", ",""),IF(ISERR(FIND(Opis_efektow_inz!$D$14,Niestac!$S66))=FALSE,Opis_efektow_inz!$D$14,""),IF(ISERR(FIND(Opis_efektow_inz!$D$14,Niestac!$S66))=FALSE,", ",""),IF(ISERR(FIND(Opis_efektow_inz!$D$15,Niestac!$S66))=FALSE,Opis_efektow_inz!$D$15,""),IF(ISERR(FIND(Opis_efektow_inz!$D$15,Niestac!$S66))=FALSE,", ",""),IF(ISERR(FIND(Opis_efektow_inz!$D$16,Niestac!$S66))=FALSE,Opis_efektow_inz!$D$16,""),IF(ISERR(FIND(Opis_efektow_inz!$D$16,Niestac!$S66))=FALSE,", ",""),IF(ISERR(FIND(Opis_efektow_inz!$D$17,Niestac!$S66))=FALSE,Opis_efektow_inz!$D$17,""),IF(ISERR(FIND(Opis_efektow_inz!$D$17,Niestac!$S66))=FALSE,", ",""),IF(ISERR(FIND(Opis_efektow_inz!$D$18,Niestac!$S66))=FALSE,Opis_efektow_inz!$D$18,""),IF(ISERR(FIND(Opis_efektow_inz!$D$18,Niestac!$S66))=FALSE,", ",""),IF(ISERR(FIND(Opis_efektow_inz!$D$19,Niestac!$S66))=FALSE,Opis_efektow_inz!$D$19,""),IF(ISERR(FIND(Opis_efektow_inz!$D$19,Niestac!$S66))=FALSE,", ",""))</f>
        <v xml:space="preserve">K1st_U10, K1st_U11, K1st_U12, K1st_U14, </v>
      </c>
      <c r="D60" s="110" t="s">
        <v>267</v>
      </c>
      <c r="E60" s="391"/>
      <c r="F60" s="391"/>
      <c r="G60" s="391"/>
    </row>
    <row r="61" spans="1:7" s="147" customFormat="1" ht="37.5" x14ac:dyDescent="0.25">
      <c r="A61" s="92" t="str">
        <f>Niestac!C67</f>
        <v>Inżynieria oprogramowania</v>
      </c>
      <c r="B61" s="381" t="str">
        <f>CONCATENATE(IF(ISERR(FIND(Opis_efektow_inz!$D$5,Niestac!$R67))=FALSE,Opis_efektow_inz!$D$5,""),IF(ISERR(FIND(Opis_efektow_inz!$D$5,Niestac!$R67))=FALSE,", ",""),IF(ISERR(FIND(Opis_efektow_inz!$D$6,Niestac!$R67))=FALSE,Opis_efektow_inz!$D$6,""),IF(ISERR(FIND(Opis_efektow_inz!$D$6,Niestac!$R67))=FALSE,", ",""),IF(ISERR(FIND(Opis_efektow_inz!$D$7,Niestac!$R67))=FALSE,Opis_efektow_inz!$D$7,""),IF(ISERR(FIND(Opis_efektow_inz!$D$7,Niestac!$R67))=FALSE,", ",""))</f>
        <v xml:space="preserve">K1st_W6, K1st_W7, </v>
      </c>
      <c r="C61" s="198" t="str">
        <f>CONCATENATE(IF(ISERR(FIND(Opis_efektow_inz!$D$8,Niestac!$S67))=FALSE,Opis_efektow_inz!$D$8,""),IF(ISERR(FIND(Opis_efektow_inz!$D$8,Niestac!$S67))=FALSE,", ",""),IF(ISERR(FIND(Opis_efektow_inz!$D$9,Niestac!$S67))=FALSE,Opis_efektow_inz!$D$9,""),IF(ISERR(FIND(Opis_efektow_inz!$D$9,Niestac!$S67))=FALSE,", 
",""),IF(ISERR(FIND(Opis_efektow_inz!$D$10,Niestac!$S67))=FALSE,Opis_efektow_inz!$D$10,""),IF(ISERR(FIND(Opis_efektow_inz!$D$10,Niestac!$S67))=FALSE,", ",""),IF(ISERR(FIND(Opis_efektow_inz!$D$11,Niestac!$S67))=FALSE,Opis_efektow_inz!$D$11,""),IF(ISERR(FIND(Opis_efektow_inz!$D$11,Niestac!$S67))=FALSE,", ",""),IF(ISERR(FIND(Opis_efektow_inz!$D$12,Niestac!$S67))=FALSE,Opis_efektow_inz!$D$12,""),IF(ISERR(FIND(Opis_efektow_inz!$D$12,Niestac!$S67))=FALSE,", ",""),IF(ISERR(FIND(Opis_efektow_inz!$D$13,Niestac!$S67))=FALSE,Opis_efektow_inz!$D$13,""),IF(ISERR(FIND(Opis_efektow_inz!$D$13,Niestac!$S67))=FALSE,", ",""),IF(ISERR(FIND(Opis_efektow_inz!$D$14,Niestac!$S67))=FALSE,Opis_efektow_inz!$D$14,""),IF(ISERR(FIND(Opis_efektow_inz!$D$14,Niestac!$S67))=FALSE,", ",""),IF(ISERR(FIND(Opis_efektow_inz!$D$15,Niestac!$S67))=FALSE,Opis_efektow_inz!$D$15,""),IF(ISERR(FIND(Opis_efektow_inz!$D$15,Niestac!$S67))=FALSE,", ",""),IF(ISERR(FIND(Opis_efektow_inz!$D$16,Niestac!$S67))=FALSE,Opis_efektow_inz!$D$16,""),IF(ISERR(FIND(Opis_efektow_inz!$D$16,Niestac!$S67))=FALSE,", ",""),IF(ISERR(FIND(Opis_efektow_inz!$D$17,Niestac!$S67))=FALSE,Opis_efektow_inz!$D$17,""),IF(ISERR(FIND(Opis_efektow_inz!$D$17,Niestac!$S67))=FALSE,", ",""),IF(ISERR(FIND(Opis_efektow_inz!$D$18,Niestac!$S67))=FALSE,Opis_efektow_inz!$D$18,""),IF(ISERR(FIND(Opis_efektow_inz!$D$18,Niestac!$S67))=FALSE,", ",""),IF(ISERR(FIND(Opis_efektow_inz!$D$19,Niestac!$S67))=FALSE,Opis_efektow_inz!$D$19,""),IF(ISERR(FIND(Opis_efektow_inz!$D$19,Niestac!$S67))=FALSE,", ",""))</f>
        <v xml:space="preserve">K1st_U4, 
K1st_U5, K1st_U6, K1st_U9, K1st_U10, </v>
      </c>
      <c r="D61" s="110" t="s">
        <v>267</v>
      </c>
      <c r="E61" s="391"/>
      <c r="F61" s="391"/>
      <c r="G61" s="391"/>
    </row>
    <row r="62" spans="1:7" s="147" customFormat="1" hidden="1" x14ac:dyDescent="0.25">
      <c r="A62" s="92">
        <f>Niestac!C68</f>
        <v>0</v>
      </c>
      <c r="B62" s="381" t="str">
        <f>CONCATENATE(IF(ISERR(FIND(Opis_efektow_inz!$D$5,Niestac!$R68))=FALSE,Opis_efektow_inz!$D$5,""),IF(ISERR(FIND(Opis_efektow_inz!$D$5,Niestac!$R68))=FALSE,", ",""),IF(ISERR(FIND(Opis_efektow_inz!$D$6,Niestac!$R68))=FALSE,Opis_efektow_inz!$D$6,""),IF(ISERR(FIND(Opis_efektow_inz!$D$6,Niestac!$R68))=FALSE,", ",""),IF(ISERR(FIND(Opis_efektow_inz!$D$7,Niestac!$R68))=FALSE,Opis_efektow_inz!$D$7,""),IF(ISERR(FIND(Opis_efektow_inz!$D$7,Niestac!$R68))=FALSE,", ",""))</f>
        <v/>
      </c>
      <c r="C62" s="198" t="str">
        <f>CONCATENATE(IF(ISERR(FIND(Opis_efektow_inz!$D$8,Niestac!$S68))=FALSE,Opis_efektow_inz!$D$8,""),IF(ISERR(FIND(Opis_efektow_inz!$D$8,Niestac!$S68))=FALSE,", ",""),IF(ISERR(FIND(Opis_efektow_inz!$D$9,Niestac!$S68))=FALSE,Opis_efektow_inz!$D$9,""),IF(ISERR(FIND(Opis_efektow_inz!$D$9,Niestac!$S68))=FALSE,", 
",""),IF(ISERR(FIND(Opis_efektow_inz!$D$10,Niestac!$S68))=FALSE,Opis_efektow_inz!$D$10,""),IF(ISERR(FIND(Opis_efektow_inz!$D$10,Niestac!$S68))=FALSE,", ",""),IF(ISERR(FIND(Opis_efektow_inz!$D$11,Niestac!$S68))=FALSE,Opis_efektow_inz!$D$11,""),IF(ISERR(FIND(Opis_efektow_inz!$D$11,Niestac!$S68))=FALSE,", ",""),IF(ISERR(FIND(Opis_efektow_inz!$D$12,Niestac!$S68))=FALSE,Opis_efektow_inz!$D$12,""),IF(ISERR(FIND(Opis_efektow_inz!$D$12,Niestac!$S68))=FALSE,", ",""),IF(ISERR(FIND(Opis_efektow_inz!$D$13,Niestac!$S68))=FALSE,Opis_efektow_inz!$D$13,""),IF(ISERR(FIND(Opis_efektow_inz!$D$13,Niestac!$S68))=FALSE,", ",""),IF(ISERR(FIND(Opis_efektow_inz!$D$14,Niestac!$S68))=FALSE,Opis_efektow_inz!$D$14,""),IF(ISERR(FIND(Opis_efektow_inz!$D$14,Niestac!$S68))=FALSE,", ",""),IF(ISERR(FIND(Opis_efektow_inz!$D$15,Niestac!$S68))=FALSE,Opis_efektow_inz!$D$15,""),IF(ISERR(FIND(Opis_efektow_inz!$D$15,Niestac!$S68))=FALSE,", ",""),IF(ISERR(FIND(Opis_efektow_inz!$D$16,Niestac!$S68))=FALSE,Opis_efektow_inz!$D$16,""),IF(ISERR(FIND(Opis_efektow_inz!$D$16,Niestac!$S68))=FALSE,", ",""),IF(ISERR(FIND(Opis_efektow_inz!$D$17,Niestac!$S68))=FALSE,Opis_efektow_inz!$D$17,""),IF(ISERR(FIND(Opis_efektow_inz!$D$17,Niestac!$S68))=FALSE,", ",""),IF(ISERR(FIND(Opis_efektow_inz!$D$18,Niestac!$S68))=FALSE,Opis_efektow_inz!$D$18,""),IF(ISERR(FIND(Opis_efektow_inz!$D$18,Niestac!$S68))=FALSE,", ",""),IF(ISERR(FIND(Opis_efektow_inz!$D$19,Niestac!$S68))=FALSE,Opis_efektow_inz!$D$19,""),IF(ISERR(FIND(Opis_efektow_inz!$D$19,Niestac!$S68))=FALSE,", ",""))</f>
        <v/>
      </c>
      <c r="D62" s="110"/>
      <c r="E62" s="391"/>
      <c r="F62" s="391"/>
      <c r="G62" s="391"/>
    </row>
    <row r="63" spans="1:7" s="147" customFormat="1" hidden="1" x14ac:dyDescent="0.25">
      <c r="A63" s="92">
        <f>Niestac!C69</f>
        <v>0</v>
      </c>
      <c r="B63" s="381" t="str">
        <f>CONCATENATE(IF(ISERR(FIND(Opis_efektow_inz!$D$5,Niestac!$R69))=FALSE,Opis_efektow_inz!$D$5,""),IF(ISERR(FIND(Opis_efektow_inz!$D$5,Niestac!$R69))=FALSE,", ",""),IF(ISERR(FIND(Opis_efektow_inz!$D$6,Niestac!$R69))=FALSE,Opis_efektow_inz!$D$6,""),IF(ISERR(FIND(Opis_efektow_inz!$D$6,Niestac!$R69))=FALSE,", ",""),IF(ISERR(FIND(Opis_efektow_inz!$D$7,Niestac!$R69))=FALSE,Opis_efektow_inz!$D$7,""),IF(ISERR(FIND(Opis_efektow_inz!$D$7,Niestac!$R69))=FALSE,", ",""))</f>
        <v/>
      </c>
      <c r="C63" s="198" t="str">
        <f>CONCATENATE(IF(ISERR(FIND(Opis_efektow_inz!$D$8,Niestac!$S69))=FALSE,Opis_efektow_inz!$D$8,""),IF(ISERR(FIND(Opis_efektow_inz!$D$8,Niestac!$S69))=FALSE,", ",""),IF(ISERR(FIND(Opis_efektow_inz!$D$9,Niestac!$S69))=FALSE,Opis_efektow_inz!$D$9,""),IF(ISERR(FIND(Opis_efektow_inz!$D$9,Niestac!$S69))=FALSE,", 
",""),IF(ISERR(FIND(Opis_efektow_inz!$D$10,Niestac!$S69))=FALSE,Opis_efektow_inz!$D$10,""),IF(ISERR(FIND(Opis_efektow_inz!$D$10,Niestac!$S69))=FALSE,", ",""),IF(ISERR(FIND(Opis_efektow_inz!$D$11,Niestac!$S69))=FALSE,Opis_efektow_inz!$D$11,""),IF(ISERR(FIND(Opis_efektow_inz!$D$11,Niestac!$S69))=FALSE,", ",""),IF(ISERR(FIND(Opis_efektow_inz!$D$12,Niestac!$S69))=FALSE,Opis_efektow_inz!$D$12,""),IF(ISERR(FIND(Opis_efektow_inz!$D$12,Niestac!$S69))=FALSE,", ",""),IF(ISERR(FIND(Opis_efektow_inz!$D$13,Niestac!$S69))=FALSE,Opis_efektow_inz!$D$13,""),IF(ISERR(FIND(Opis_efektow_inz!$D$13,Niestac!$S69))=FALSE,", ",""),IF(ISERR(FIND(Opis_efektow_inz!$D$14,Niestac!$S69))=FALSE,Opis_efektow_inz!$D$14,""),IF(ISERR(FIND(Opis_efektow_inz!$D$14,Niestac!$S69))=FALSE,", ",""),IF(ISERR(FIND(Opis_efektow_inz!$D$15,Niestac!$S69))=FALSE,Opis_efektow_inz!$D$15,""),IF(ISERR(FIND(Opis_efektow_inz!$D$15,Niestac!$S69))=FALSE,", ",""),IF(ISERR(FIND(Opis_efektow_inz!$D$16,Niestac!$S69))=FALSE,Opis_efektow_inz!$D$16,""),IF(ISERR(FIND(Opis_efektow_inz!$D$16,Niestac!$S69))=FALSE,", ",""),IF(ISERR(FIND(Opis_efektow_inz!$D$17,Niestac!$S69))=FALSE,Opis_efektow_inz!$D$17,""),IF(ISERR(FIND(Opis_efektow_inz!$D$17,Niestac!$S69))=FALSE,", ",""),IF(ISERR(FIND(Opis_efektow_inz!$D$18,Niestac!$S69))=FALSE,Opis_efektow_inz!$D$18,""),IF(ISERR(FIND(Opis_efektow_inz!$D$18,Niestac!$S69))=FALSE,", ",""),IF(ISERR(FIND(Opis_efektow_inz!$D$19,Niestac!$S69))=FALSE,Opis_efektow_inz!$D$19,""),IF(ISERR(FIND(Opis_efektow_inz!$D$19,Niestac!$S69))=FALSE,", ",""))</f>
        <v/>
      </c>
      <c r="D63" s="110"/>
      <c r="E63" s="391"/>
      <c r="F63" s="391"/>
      <c r="G63" s="391"/>
    </row>
    <row r="64" spans="1:7" s="147" customFormat="1" ht="13" x14ac:dyDescent="0.25">
      <c r="A64" s="253" t="str">
        <f>Niestac!C70</f>
        <v>Semestr 6:</v>
      </c>
      <c r="B64" s="381" t="str">
        <f>CONCATENATE(IF(ISERR(FIND(Opis_efektow_inz!$D$5,Niestac!$R70))=FALSE,Opis_efektow_inz!$D$5,""),IF(ISERR(FIND(Opis_efektow_inz!$D$5,Niestac!$R70))=FALSE,", ",""),IF(ISERR(FIND(Opis_efektow_inz!$D$6,Niestac!$R70))=FALSE,Opis_efektow_inz!$D$6,""),IF(ISERR(FIND(Opis_efektow_inz!$D$6,Niestac!$R70))=FALSE,", ",""),IF(ISERR(FIND(Opis_efektow_inz!$D$7,Niestac!$R70))=FALSE,Opis_efektow_inz!$D$7,""),IF(ISERR(FIND(Opis_efektow_inz!$D$7,Niestac!$R70))=FALSE,", ",""))</f>
        <v/>
      </c>
      <c r="C64" s="198" t="str">
        <f>CONCATENATE(IF(ISERR(FIND(Opis_efektow_inz!$D$8,Niestac!$S70))=FALSE,Opis_efektow_inz!$D$8,""),IF(ISERR(FIND(Opis_efektow_inz!$D$8,Niestac!$S70))=FALSE,", ",""),IF(ISERR(FIND(Opis_efektow_inz!$D$9,Niestac!$S70))=FALSE,Opis_efektow_inz!$D$9,""),IF(ISERR(FIND(Opis_efektow_inz!$D$9,Niestac!$S70))=FALSE,", 
",""),IF(ISERR(FIND(Opis_efektow_inz!$D$10,Niestac!$S70))=FALSE,Opis_efektow_inz!$D$10,""),IF(ISERR(FIND(Opis_efektow_inz!$D$10,Niestac!$S70))=FALSE,", ",""),IF(ISERR(FIND(Opis_efektow_inz!$D$11,Niestac!$S70))=FALSE,Opis_efektow_inz!$D$11,""),IF(ISERR(FIND(Opis_efektow_inz!$D$11,Niestac!$S70))=FALSE,", ",""),IF(ISERR(FIND(Opis_efektow_inz!$D$12,Niestac!$S70))=FALSE,Opis_efektow_inz!$D$12,""),IF(ISERR(FIND(Opis_efektow_inz!$D$12,Niestac!$S70))=FALSE,", ",""),IF(ISERR(FIND(Opis_efektow_inz!$D$13,Niestac!$S70))=FALSE,Opis_efektow_inz!$D$13,""),IF(ISERR(FIND(Opis_efektow_inz!$D$13,Niestac!$S70))=FALSE,", ",""),IF(ISERR(FIND(Opis_efektow_inz!$D$14,Niestac!$S70))=FALSE,Opis_efektow_inz!$D$14,""),IF(ISERR(FIND(Opis_efektow_inz!$D$14,Niestac!$S70))=FALSE,", ",""),IF(ISERR(FIND(Opis_efektow_inz!$D$15,Niestac!$S70))=FALSE,Opis_efektow_inz!$D$15,""),IF(ISERR(FIND(Opis_efektow_inz!$D$15,Niestac!$S70))=FALSE,", ",""),IF(ISERR(FIND(Opis_efektow_inz!$D$16,Niestac!$S70))=FALSE,Opis_efektow_inz!$D$16,""),IF(ISERR(FIND(Opis_efektow_inz!$D$16,Niestac!$S70))=FALSE,", ",""),IF(ISERR(FIND(Opis_efektow_inz!$D$17,Niestac!$S70))=FALSE,Opis_efektow_inz!$D$17,""),IF(ISERR(FIND(Opis_efektow_inz!$D$17,Niestac!$S70))=FALSE,", ",""),IF(ISERR(FIND(Opis_efektow_inz!$D$18,Niestac!$S70))=FALSE,Opis_efektow_inz!$D$18,""),IF(ISERR(FIND(Opis_efektow_inz!$D$18,Niestac!$S70))=FALSE,", ",""),IF(ISERR(FIND(Opis_efektow_inz!$D$19,Niestac!$S70))=FALSE,Opis_efektow_inz!$D$19,""),IF(ISERR(FIND(Opis_efektow_inz!$D$19,Niestac!$S70))=FALSE,", ",""))</f>
        <v/>
      </c>
      <c r="D64" s="110"/>
      <c r="E64" s="391"/>
      <c r="F64" s="391"/>
      <c r="G64" s="391"/>
    </row>
    <row r="65" spans="1:7" s="147" customFormat="1" x14ac:dyDescent="0.25">
      <c r="A65" s="92" t="str">
        <f>Niestac!C71</f>
        <v>Moduł kształcenia</v>
      </c>
      <c r="B65" s="381" t="str">
        <f>CONCATENATE(IF(ISERR(FIND(Opis_efektow_inz!$D$5,Niestac!$R71))=FALSE,Opis_efektow_inz!$D$5,""),IF(ISERR(FIND(Opis_efektow_inz!$D$5,Niestac!$R71))=FALSE,", ",""),IF(ISERR(FIND(Opis_efektow_inz!$D$6,Niestac!$R71))=FALSE,Opis_efektow_inz!$D$6,""),IF(ISERR(FIND(Opis_efektow_inz!$D$6,Niestac!$R71))=FALSE,", ",""),IF(ISERR(FIND(Opis_efektow_inz!$D$7,Niestac!$R71))=FALSE,Opis_efektow_inz!$D$7,""),IF(ISERR(FIND(Opis_efektow_inz!$D$7,Niestac!$R71))=FALSE,", ",""))</f>
        <v/>
      </c>
      <c r="C65" s="198" t="str">
        <f>CONCATENATE(IF(ISERR(FIND(Opis_efektow_inz!$D$8,Niestac!$S71))=FALSE,Opis_efektow_inz!$D$8,""),IF(ISERR(FIND(Opis_efektow_inz!$D$8,Niestac!$S71))=FALSE,", ",""),IF(ISERR(FIND(Opis_efektow_inz!$D$9,Niestac!$S71))=FALSE,Opis_efektow_inz!$D$9,""),IF(ISERR(FIND(Opis_efektow_inz!$D$9,Niestac!$S71))=FALSE,", 
",""),IF(ISERR(FIND(Opis_efektow_inz!$D$10,Niestac!$S71))=FALSE,Opis_efektow_inz!$D$10,""),IF(ISERR(FIND(Opis_efektow_inz!$D$10,Niestac!$S71))=FALSE,", ",""),IF(ISERR(FIND(Opis_efektow_inz!$D$11,Niestac!$S71))=FALSE,Opis_efektow_inz!$D$11,""),IF(ISERR(FIND(Opis_efektow_inz!$D$11,Niestac!$S71))=FALSE,", ",""),IF(ISERR(FIND(Opis_efektow_inz!$D$12,Niestac!$S71))=FALSE,Opis_efektow_inz!$D$12,""),IF(ISERR(FIND(Opis_efektow_inz!$D$12,Niestac!$S71))=FALSE,", ",""),IF(ISERR(FIND(Opis_efektow_inz!$D$13,Niestac!$S71))=FALSE,Opis_efektow_inz!$D$13,""),IF(ISERR(FIND(Opis_efektow_inz!$D$13,Niestac!$S71))=FALSE,", ",""),IF(ISERR(FIND(Opis_efektow_inz!$D$14,Niestac!$S71))=FALSE,Opis_efektow_inz!$D$14,""),IF(ISERR(FIND(Opis_efektow_inz!$D$14,Niestac!$S71))=FALSE,", ",""),IF(ISERR(FIND(Opis_efektow_inz!$D$15,Niestac!$S71))=FALSE,Opis_efektow_inz!$D$15,""),IF(ISERR(FIND(Opis_efektow_inz!$D$15,Niestac!$S71))=FALSE,", ",""),IF(ISERR(FIND(Opis_efektow_inz!$D$16,Niestac!$S71))=FALSE,Opis_efektow_inz!$D$16,""),IF(ISERR(FIND(Opis_efektow_inz!$D$16,Niestac!$S71))=FALSE,", ",""),IF(ISERR(FIND(Opis_efektow_inz!$D$17,Niestac!$S71))=FALSE,Opis_efektow_inz!$D$17,""),IF(ISERR(FIND(Opis_efektow_inz!$D$17,Niestac!$S71))=FALSE,", ",""),IF(ISERR(FIND(Opis_efektow_inz!$D$18,Niestac!$S71))=FALSE,Opis_efektow_inz!$D$18,""),IF(ISERR(FIND(Opis_efektow_inz!$D$18,Niestac!$S71))=FALSE,", ",""),IF(ISERR(FIND(Opis_efektow_inz!$D$19,Niestac!$S71))=FALSE,Opis_efektow_inz!$D$19,""),IF(ISERR(FIND(Opis_efektow_inz!$D$19,Niestac!$S71))=FALSE,", ",""))</f>
        <v/>
      </c>
      <c r="D65" s="110"/>
      <c r="E65" s="391"/>
      <c r="F65" s="391"/>
      <c r="G65" s="391"/>
    </row>
    <row r="66" spans="1:7" s="147" customFormat="1" ht="50" x14ac:dyDescent="0.25">
      <c r="A66" s="92" t="str">
        <f>Niestac!C72</f>
        <v>Przedmiot obieralny 8: Języki formalne i kompilatory / Formal Languages and Compilers / Systemy i aplikacje bez granic (ubiquitous)</v>
      </c>
      <c r="B66" s="381" t="str">
        <f>CONCATENATE(IF(ISERR(FIND(Opis_efektow_inz!$D$5,Niestac!$R72))=FALSE,Opis_efektow_inz!$D$5,""),IF(ISERR(FIND(Opis_efektow_inz!$D$5,Niestac!$R72))=FALSE,", ",""),IF(ISERR(FIND(Opis_efektow_inz!$D$6,Niestac!$R72))=FALSE,Opis_efektow_inz!$D$6,""),IF(ISERR(FIND(Opis_efektow_inz!$D$6,Niestac!$R72))=FALSE,", ",""),IF(ISERR(FIND(Opis_efektow_inz!$D$7,Niestac!$R72))=FALSE,Opis_efektow_inz!$D$7,""),IF(ISERR(FIND(Opis_efektow_inz!$D$7,Niestac!$R72))=FALSE,", ",""))</f>
        <v xml:space="preserve">K1st_W7, </v>
      </c>
      <c r="C66" s="198" t="str">
        <f>CONCATENATE(IF(ISERR(FIND(Opis_efektow_inz!$D$8,Niestac!$S72))=FALSE,Opis_efektow_inz!$D$8,""),IF(ISERR(FIND(Opis_efektow_inz!$D$8,Niestac!$S72))=FALSE,", ",""),IF(ISERR(FIND(Opis_efektow_inz!$D$9,Niestac!$S72))=FALSE,Opis_efektow_inz!$D$9,""),IF(ISERR(FIND(Opis_efektow_inz!$D$9,Niestac!$S72))=FALSE,", 
",""),IF(ISERR(FIND(Opis_efektow_inz!$D$10,Niestac!$S72))=FALSE,Opis_efektow_inz!$D$10,""),IF(ISERR(FIND(Opis_efektow_inz!$D$10,Niestac!$S72))=FALSE,", ",""),IF(ISERR(FIND(Opis_efektow_inz!$D$11,Niestac!$S72))=FALSE,Opis_efektow_inz!$D$11,""),IF(ISERR(FIND(Opis_efektow_inz!$D$11,Niestac!$S72))=FALSE,", ",""),IF(ISERR(FIND(Opis_efektow_inz!$D$12,Niestac!$S72))=FALSE,Opis_efektow_inz!$D$12,""),IF(ISERR(FIND(Opis_efektow_inz!$D$12,Niestac!$S72))=FALSE,", ",""),IF(ISERR(FIND(Opis_efektow_inz!$D$13,Niestac!$S72))=FALSE,Opis_efektow_inz!$D$13,""),IF(ISERR(FIND(Opis_efektow_inz!$D$13,Niestac!$S72))=FALSE,", ",""),IF(ISERR(FIND(Opis_efektow_inz!$D$14,Niestac!$S72))=FALSE,Opis_efektow_inz!$D$14,""),IF(ISERR(FIND(Opis_efektow_inz!$D$14,Niestac!$S72))=FALSE,", ",""),IF(ISERR(FIND(Opis_efektow_inz!$D$15,Niestac!$S72))=FALSE,Opis_efektow_inz!$D$15,""),IF(ISERR(FIND(Opis_efektow_inz!$D$15,Niestac!$S72))=FALSE,", ",""),IF(ISERR(FIND(Opis_efektow_inz!$D$16,Niestac!$S72))=FALSE,Opis_efektow_inz!$D$16,""),IF(ISERR(FIND(Opis_efektow_inz!$D$16,Niestac!$S72))=FALSE,", ",""),IF(ISERR(FIND(Opis_efektow_inz!$D$17,Niestac!$S72))=FALSE,Opis_efektow_inz!$D$17,""),IF(ISERR(FIND(Opis_efektow_inz!$D$17,Niestac!$S72))=FALSE,", ",""),IF(ISERR(FIND(Opis_efektow_inz!$D$18,Niestac!$S72))=FALSE,Opis_efektow_inz!$D$18,""),IF(ISERR(FIND(Opis_efektow_inz!$D$18,Niestac!$S72))=FALSE,", ",""),IF(ISERR(FIND(Opis_efektow_inz!$D$19,Niestac!$S72))=FALSE,Opis_efektow_inz!$D$19,""),IF(ISERR(FIND(Opis_efektow_inz!$D$19,Niestac!$S72))=FALSE,", ",""))</f>
        <v xml:space="preserve">K1st_U3, K1st_U4, 
K1st_U11, </v>
      </c>
      <c r="D66" s="110" t="s">
        <v>267</v>
      </c>
      <c r="E66" s="391"/>
      <c r="F66" s="391"/>
      <c r="G66" s="391"/>
    </row>
    <row r="67" spans="1:7" s="147" customFormat="1" ht="25" x14ac:dyDescent="0.25">
      <c r="A67" s="92" t="str">
        <f>Niestac!C73</f>
        <v xml:space="preserve">Aplikacje mobilne </v>
      </c>
      <c r="B67" s="381" t="str">
        <f>CONCATENATE(IF(ISERR(FIND(Opis_efektow_inz!$D$5,Niestac!$R73))=FALSE,Opis_efektow_inz!$D$5,""),IF(ISERR(FIND(Opis_efektow_inz!$D$5,Niestac!$R73))=FALSE,", ",""),IF(ISERR(FIND(Opis_efektow_inz!$D$6,Niestac!$R73))=FALSE,Opis_efektow_inz!$D$6,""),IF(ISERR(FIND(Opis_efektow_inz!$D$6,Niestac!$R73))=FALSE,", ",""),IF(ISERR(FIND(Opis_efektow_inz!$D$7,Niestac!$R73))=FALSE,Opis_efektow_inz!$D$7,""),IF(ISERR(FIND(Opis_efektow_inz!$D$7,Niestac!$R73))=FALSE,", ",""))</f>
        <v xml:space="preserve">K1st_W7, </v>
      </c>
      <c r="C67" s="198" t="str">
        <f>CONCATENATE(IF(ISERR(FIND(Opis_efektow_inz!$D$8,Niestac!$S73))=FALSE,Opis_efektow_inz!$D$8,""),IF(ISERR(FIND(Opis_efektow_inz!$D$8,Niestac!$S73))=FALSE,", ",""),IF(ISERR(FIND(Opis_efektow_inz!$D$9,Niestac!$S73))=FALSE,Opis_efektow_inz!$D$9,""),IF(ISERR(FIND(Opis_efektow_inz!$D$9,Niestac!$S73))=FALSE,", 
",""),IF(ISERR(FIND(Opis_efektow_inz!$D$10,Niestac!$S73))=FALSE,Opis_efektow_inz!$D$10,""),IF(ISERR(FIND(Opis_efektow_inz!$D$10,Niestac!$S73))=FALSE,", ",""),IF(ISERR(FIND(Opis_efektow_inz!$D$11,Niestac!$S73))=FALSE,Opis_efektow_inz!$D$11,""),IF(ISERR(FIND(Opis_efektow_inz!$D$11,Niestac!$S73))=FALSE,", ",""),IF(ISERR(FIND(Opis_efektow_inz!$D$12,Niestac!$S73))=FALSE,Opis_efektow_inz!$D$12,""),IF(ISERR(FIND(Opis_efektow_inz!$D$12,Niestac!$S73))=FALSE,", ",""),IF(ISERR(FIND(Opis_efektow_inz!$D$13,Niestac!$S73))=FALSE,Opis_efektow_inz!$D$13,""),IF(ISERR(FIND(Opis_efektow_inz!$D$13,Niestac!$S73))=FALSE,", ",""),IF(ISERR(FIND(Opis_efektow_inz!$D$14,Niestac!$S73))=FALSE,Opis_efektow_inz!$D$14,""),IF(ISERR(FIND(Opis_efektow_inz!$D$14,Niestac!$S73))=FALSE,", ",""),IF(ISERR(FIND(Opis_efektow_inz!$D$15,Niestac!$S73))=FALSE,Opis_efektow_inz!$D$15,""),IF(ISERR(FIND(Opis_efektow_inz!$D$15,Niestac!$S73))=FALSE,", ",""),IF(ISERR(FIND(Opis_efektow_inz!$D$16,Niestac!$S73))=FALSE,Opis_efektow_inz!$D$16,""),IF(ISERR(FIND(Opis_efektow_inz!$D$16,Niestac!$S73))=FALSE,", ",""),IF(ISERR(FIND(Opis_efektow_inz!$D$17,Niestac!$S73))=FALSE,Opis_efektow_inz!$D$17,""),IF(ISERR(FIND(Opis_efektow_inz!$D$17,Niestac!$S73))=FALSE,", ",""),IF(ISERR(FIND(Opis_efektow_inz!$D$18,Niestac!$S73))=FALSE,Opis_efektow_inz!$D$18,""),IF(ISERR(FIND(Opis_efektow_inz!$D$18,Niestac!$S73))=FALSE,", ",""),IF(ISERR(FIND(Opis_efektow_inz!$D$19,Niestac!$S73))=FALSE,Opis_efektow_inz!$D$19,""),IF(ISERR(FIND(Opis_efektow_inz!$D$19,Niestac!$S73))=FALSE,", ",""))</f>
        <v xml:space="preserve">K1st_U4, 
K1st_U10, K1st_U11, </v>
      </c>
      <c r="D67" s="110" t="s">
        <v>267</v>
      </c>
      <c r="E67" s="391"/>
      <c r="F67" s="391"/>
      <c r="G67" s="391"/>
    </row>
    <row r="68" spans="1:7" s="147" customFormat="1" ht="25" x14ac:dyDescent="0.25">
      <c r="A68" s="92" t="str">
        <f>Niestac!C74</f>
        <v>Wspomaganie decyzji</v>
      </c>
      <c r="B68" s="381" t="str">
        <f>CONCATENATE(IF(ISERR(FIND(Opis_efektow_inz!$D$5,Niestac!$R74))=FALSE,Opis_efektow_inz!$D$5,""),IF(ISERR(FIND(Opis_efektow_inz!$D$5,Niestac!$R74))=FALSE,", ",""),IF(ISERR(FIND(Opis_efektow_inz!$D$6,Niestac!$R74))=FALSE,Opis_efektow_inz!$D$6,""),IF(ISERR(FIND(Opis_efektow_inz!$D$6,Niestac!$R74))=FALSE,", ",""),IF(ISERR(FIND(Opis_efektow_inz!$D$7,Niestac!$R74))=FALSE,Opis_efektow_inz!$D$7,""),IF(ISERR(FIND(Opis_efektow_inz!$D$7,Niestac!$R74))=FALSE,", ",""))</f>
        <v xml:space="preserve">K1st_W6, K1st_W7, </v>
      </c>
      <c r="C68" s="198" t="str">
        <f>CONCATENATE(IF(ISERR(FIND(Opis_efektow_inz!$D$8,Niestac!$S74))=FALSE,Opis_efektow_inz!$D$8,""),IF(ISERR(FIND(Opis_efektow_inz!$D$8,Niestac!$S74))=FALSE,", ",""),IF(ISERR(FIND(Opis_efektow_inz!$D$9,Niestac!$S74))=FALSE,Opis_efektow_inz!$D$9,""),IF(ISERR(FIND(Opis_efektow_inz!$D$9,Niestac!$S74))=FALSE,", 
",""),IF(ISERR(FIND(Opis_efektow_inz!$D$10,Niestac!$S74))=FALSE,Opis_efektow_inz!$D$10,""),IF(ISERR(FIND(Opis_efektow_inz!$D$10,Niestac!$S74))=FALSE,", ",""),IF(ISERR(FIND(Opis_efektow_inz!$D$11,Niestac!$S74))=FALSE,Opis_efektow_inz!$D$11,""),IF(ISERR(FIND(Opis_efektow_inz!$D$11,Niestac!$S74))=FALSE,", ",""),IF(ISERR(FIND(Opis_efektow_inz!$D$12,Niestac!$S74))=FALSE,Opis_efektow_inz!$D$12,""),IF(ISERR(FIND(Opis_efektow_inz!$D$12,Niestac!$S74))=FALSE,", ",""),IF(ISERR(FIND(Opis_efektow_inz!$D$13,Niestac!$S74))=FALSE,Opis_efektow_inz!$D$13,""),IF(ISERR(FIND(Opis_efektow_inz!$D$13,Niestac!$S74))=FALSE,", ",""),IF(ISERR(FIND(Opis_efektow_inz!$D$14,Niestac!$S74))=FALSE,Opis_efektow_inz!$D$14,""),IF(ISERR(FIND(Opis_efektow_inz!$D$14,Niestac!$S74))=FALSE,", ",""),IF(ISERR(FIND(Opis_efektow_inz!$D$15,Niestac!$S74))=FALSE,Opis_efektow_inz!$D$15,""),IF(ISERR(FIND(Opis_efektow_inz!$D$15,Niestac!$S74))=FALSE,", ",""),IF(ISERR(FIND(Opis_efektow_inz!$D$16,Niestac!$S74))=FALSE,Opis_efektow_inz!$D$16,""),IF(ISERR(FIND(Opis_efektow_inz!$D$16,Niestac!$S74))=FALSE,", ",""),IF(ISERR(FIND(Opis_efektow_inz!$D$17,Niestac!$S74))=FALSE,Opis_efektow_inz!$D$17,""),IF(ISERR(FIND(Opis_efektow_inz!$D$17,Niestac!$S74))=FALSE,", ",""),IF(ISERR(FIND(Opis_efektow_inz!$D$18,Niestac!$S74))=FALSE,Opis_efektow_inz!$D$18,""),IF(ISERR(FIND(Opis_efektow_inz!$D$18,Niestac!$S74))=FALSE,", ",""),IF(ISERR(FIND(Opis_efektow_inz!$D$19,Niestac!$S74))=FALSE,Opis_efektow_inz!$D$19,""),IF(ISERR(FIND(Opis_efektow_inz!$D$19,Niestac!$S74))=FALSE,", ",""))</f>
        <v xml:space="preserve">K1st_U3, K1st_U4, 
K1st_U10, K1st_U11, </v>
      </c>
      <c r="D68" s="110" t="s">
        <v>267</v>
      </c>
      <c r="E68" s="391"/>
      <c r="F68" s="391"/>
      <c r="G68" s="391"/>
    </row>
    <row r="69" spans="1:7" s="147" customFormat="1" ht="25" x14ac:dyDescent="0.25">
      <c r="A69" s="92" t="str">
        <f>Niestac!C75</f>
        <v xml:space="preserve">Przedmiot obieralny 9: Bioinformatyka / Informatyka w medycynie </v>
      </c>
      <c r="B69" s="381" t="str">
        <f>CONCATENATE(IF(ISERR(FIND(Opis_efektow_inz!$D$5,Niestac!$R75))=FALSE,Opis_efektow_inz!$D$5,""),IF(ISERR(FIND(Opis_efektow_inz!$D$5,Niestac!$R75))=FALSE,", ",""),IF(ISERR(FIND(Opis_efektow_inz!$D$6,Niestac!$R75))=FALSE,Opis_efektow_inz!$D$6,""),IF(ISERR(FIND(Opis_efektow_inz!$D$6,Niestac!$R75))=FALSE,", ",""),IF(ISERR(FIND(Opis_efektow_inz!$D$7,Niestac!$R75))=FALSE,Opis_efektow_inz!$D$7,""),IF(ISERR(FIND(Opis_efektow_inz!$D$7,Niestac!$R75))=FALSE,", ",""))</f>
        <v xml:space="preserve">K1st_W7, </v>
      </c>
      <c r="C69" s="198" t="str">
        <f>CONCATENATE(IF(ISERR(FIND(Opis_efektow_inz!$D$8,Niestac!$S75))=FALSE,Opis_efektow_inz!$D$8,""),IF(ISERR(FIND(Opis_efektow_inz!$D$8,Niestac!$S75))=FALSE,", ",""),IF(ISERR(FIND(Opis_efektow_inz!$D$9,Niestac!$S75))=FALSE,Opis_efektow_inz!$D$9,""),IF(ISERR(FIND(Opis_efektow_inz!$D$9,Niestac!$S75))=FALSE,", 
",""),IF(ISERR(FIND(Opis_efektow_inz!$D$10,Niestac!$S75))=FALSE,Opis_efektow_inz!$D$10,""),IF(ISERR(FIND(Opis_efektow_inz!$D$10,Niestac!$S75))=FALSE,", ",""),IF(ISERR(FIND(Opis_efektow_inz!$D$11,Niestac!$S75))=FALSE,Opis_efektow_inz!$D$11,""),IF(ISERR(FIND(Opis_efektow_inz!$D$11,Niestac!$S75))=FALSE,", ",""),IF(ISERR(FIND(Opis_efektow_inz!$D$12,Niestac!$S75))=FALSE,Opis_efektow_inz!$D$12,""),IF(ISERR(FIND(Opis_efektow_inz!$D$12,Niestac!$S75))=FALSE,", ",""),IF(ISERR(FIND(Opis_efektow_inz!$D$13,Niestac!$S75))=FALSE,Opis_efektow_inz!$D$13,""),IF(ISERR(FIND(Opis_efektow_inz!$D$13,Niestac!$S75))=FALSE,", ",""),IF(ISERR(FIND(Opis_efektow_inz!$D$14,Niestac!$S75))=FALSE,Opis_efektow_inz!$D$14,""),IF(ISERR(FIND(Opis_efektow_inz!$D$14,Niestac!$S75))=FALSE,", ",""),IF(ISERR(FIND(Opis_efektow_inz!$D$15,Niestac!$S75))=FALSE,Opis_efektow_inz!$D$15,""),IF(ISERR(FIND(Opis_efektow_inz!$D$15,Niestac!$S75))=FALSE,", ",""),IF(ISERR(FIND(Opis_efektow_inz!$D$16,Niestac!$S75))=FALSE,Opis_efektow_inz!$D$16,""),IF(ISERR(FIND(Opis_efektow_inz!$D$16,Niestac!$S75))=FALSE,", ",""),IF(ISERR(FIND(Opis_efektow_inz!$D$17,Niestac!$S75))=FALSE,Opis_efektow_inz!$D$17,""),IF(ISERR(FIND(Opis_efektow_inz!$D$17,Niestac!$S75))=FALSE,", ",""),IF(ISERR(FIND(Opis_efektow_inz!$D$18,Niestac!$S75))=FALSE,Opis_efektow_inz!$D$18,""),IF(ISERR(FIND(Opis_efektow_inz!$D$18,Niestac!$S75))=FALSE,", ",""),IF(ISERR(FIND(Opis_efektow_inz!$D$19,Niestac!$S75))=FALSE,Opis_efektow_inz!$D$19,""),IF(ISERR(FIND(Opis_efektow_inz!$D$19,Niestac!$S75))=FALSE,", ",""))</f>
        <v xml:space="preserve">K1st_U4, 
</v>
      </c>
      <c r="D69" s="110" t="s">
        <v>267</v>
      </c>
      <c r="E69" s="391"/>
      <c r="F69" s="391"/>
      <c r="G69" s="391"/>
    </row>
    <row r="70" spans="1:7" s="147" customFormat="1" ht="25" x14ac:dyDescent="0.25">
      <c r="A70" s="92" t="str">
        <f>Niestac!C76</f>
        <v>Sztuczna inteligencja</v>
      </c>
      <c r="B70" s="381" t="str">
        <f>CONCATENATE(IF(ISERR(FIND(Opis_efektow_inz!$D$5,Niestac!$R76))=FALSE,Opis_efektow_inz!$D$5,""),IF(ISERR(FIND(Opis_efektow_inz!$D$5,Niestac!$R76))=FALSE,", ",""),IF(ISERR(FIND(Opis_efektow_inz!$D$6,Niestac!$R76))=FALSE,Opis_efektow_inz!$D$6,""),IF(ISERR(FIND(Opis_efektow_inz!$D$6,Niestac!$R76))=FALSE,", ",""),IF(ISERR(FIND(Opis_efektow_inz!$D$7,Niestac!$R76))=FALSE,Opis_efektow_inz!$D$7,""),IF(ISERR(FIND(Opis_efektow_inz!$D$7,Niestac!$R76))=FALSE,", ",""))</f>
        <v xml:space="preserve">K1st_W7, </v>
      </c>
      <c r="C70" s="198" t="str">
        <f>CONCATENATE(IF(ISERR(FIND(Opis_efektow_inz!$D$8,Niestac!$S76))=FALSE,Opis_efektow_inz!$D$8,""),IF(ISERR(FIND(Opis_efektow_inz!$D$8,Niestac!$S76))=FALSE,", ",""),IF(ISERR(FIND(Opis_efektow_inz!$D$9,Niestac!$S76))=FALSE,Opis_efektow_inz!$D$9,""),IF(ISERR(FIND(Opis_efektow_inz!$D$9,Niestac!$S76))=FALSE,", 
",""),IF(ISERR(FIND(Opis_efektow_inz!$D$10,Niestac!$S76))=FALSE,Opis_efektow_inz!$D$10,""),IF(ISERR(FIND(Opis_efektow_inz!$D$10,Niestac!$S76))=FALSE,", ",""),IF(ISERR(FIND(Opis_efektow_inz!$D$11,Niestac!$S76))=FALSE,Opis_efektow_inz!$D$11,""),IF(ISERR(FIND(Opis_efektow_inz!$D$11,Niestac!$S76))=FALSE,", ",""),IF(ISERR(FIND(Opis_efektow_inz!$D$12,Niestac!$S76))=FALSE,Opis_efektow_inz!$D$12,""),IF(ISERR(FIND(Opis_efektow_inz!$D$12,Niestac!$S76))=FALSE,", ",""),IF(ISERR(FIND(Opis_efektow_inz!$D$13,Niestac!$S76))=FALSE,Opis_efektow_inz!$D$13,""),IF(ISERR(FIND(Opis_efektow_inz!$D$13,Niestac!$S76))=FALSE,", ",""),IF(ISERR(FIND(Opis_efektow_inz!$D$14,Niestac!$S76))=FALSE,Opis_efektow_inz!$D$14,""),IF(ISERR(FIND(Opis_efektow_inz!$D$14,Niestac!$S76))=FALSE,", ",""),IF(ISERR(FIND(Opis_efektow_inz!$D$15,Niestac!$S76))=FALSE,Opis_efektow_inz!$D$15,""),IF(ISERR(FIND(Opis_efektow_inz!$D$15,Niestac!$S76))=FALSE,", ",""),IF(ISERR(FIND(Opis_efektow_inz!$D$16,Niestac!$S76))=FALSE,Opis_efektow_inz!$D$16,""),IF(ISERR(FIND(Opis_efektow_inz!$D$16,Niestac!$S76))=FALSE,", ",""),IF(ISERR(FIND(Opis_efektow_inz!$D$17,Niestac!$S76))=FALSE,Opis_efektow_inz!$D$17,""),IF(ISERR(FIND(Opis_efektow_inz!$D$17,Niestac!$S76))=FALSE,", ",""),IF(ISERR(FIND(Opis_efektow_inz!$D$18,Niestac!$S76))=FALSE,Opis_efektow_inz!$D$18,""),IF(ISERR(FIND(Opis_efektow_inz!$D$18,Niestac!$S76))=FALSE,", ",""),IF(ISERR(FIND(Opis_efektow_inz!$D$19,Niestac!$S76))=FALSE,Opis_efektow_inz!$D$19,""),IF(ISERR(FIND(Opis_efektow_inz!$D$19,Niestac!$S76))=FALSE,", ",""))</f>
        <v xml:space="preserve">K1st_U3, K1st_U4, 
K1st_U10, K1st_U11, </v>
      </c>
      <c r="D70" s="110" t="s">
        <v>267</v>
      </c>
      <c r="E70" s="391"/>
      <c r="F70" s="391"/>
      <c r="G70" s="391"/>
    </row>
    <row r="71" spans="1:7" s="147" customFormat="1" ht="25" x14ac:dyDescent="0.25">
      <c r="A71" s="92" t="str">
        <f>Niestac!C77</f>
        <v>Badania operacyjne</v>
      </c>
      <c r="B71" s="381" t="str">
        <f>CONCATENATE(IF(ISERR(FIND(Opis_efektow_inz!$D$5,Niestac!$R77))=FALSE,Opis_efektow_inz!$D$5,""),IF(ISERR(FIND(Opis_efektow_inz!$D$5,Niestac!$R77))=FALSE,", ",""),IF(ISERR(FIND(Opis_efektow_inz!$D$6,Niestac!$R77))=FALSE,Opis_efektow_inz!$D$6,""),IF(ISERR(FIND(Opis_efektow_inz!$D$6,Niestac!$R77))=FALSE,", ",""),IF(ISERR(FIND(Opis_efektow_inz!$D$7,Niestac!$R77))=FALSE,Opis_efektow_inz!$D$7,""),IF(ISERR(FIND(Opis_efektow_inz!$D$7,Niestac!$R77))=FALSE,", ",""))</f>
        <v/>
      </c>
      <c r="C71" s="198" t="str">
        <f>CONCATENATE(IF(ISERR(FIND(Opis_efektow_inz!$D$8,Niestac!$S77))=FALSE,Opis_efektow_inz!$D$8,""),IF(ISERR(FIND(Opis_efektow_inz!$D$8,Niestac!$S77))=FALSE,", ",""),IF(ISERR(FIND(Opis_efektow_inz!$D$9,Niestac!$S77))=FALSE,Opis_efektow_inz!$D$9,""),IF(ISERR(FIND(Opis_efektow_inz!$D$9,Niestac!$S77))=FALSE,", 
",""),IF(ISERR(FIND(Opis_efektow_inz!$D$10,Niestac!$S77))=FALSE,Opis_efektow_inz!$D$10,""),IF(ISERR(FIND(Opis_efektow_inz!$D$10,Niestac!$S77))=FALSE,", ",""),IF(ISERR(FIND(Opis_efektow_inz!$D$11,Niestac!$S77))=FALSE,Opis_efektow_inz!$D$11,""),IF(ISERR(FIND(Opis_efektow_inz!$D$11,Niestac!$S77))=FALSE,", ",""),IF(ISERR(FIND(Opis_efektow_inz!$D$12,Niestac!$S77))=FALSE,Opis_efektow_inz!$D$12,""),IF(ISERR(FIND(Opis_efektow_inz!$D$12,Niestac!$S77))=FALSE,", ",""),IF(ISERR(FIND(Opis_efektow_inz!$D$13,Niestac!$S77))=FALSE,Opis_efektow_inz!$D$13,""),IF(ISERR(FIND(Opis_efektow_inz!$D$13,Niestac!$S77))=FALSE,", ",""),IF(ISERR(FIND(Opis_efektow_inz!$D$14,Niestac!$S77))=FALSE,Opis_efektow_inz!$D$14,""),IF(ISERR(FIND(Opis_efektow_inz!$D$14,Niestac!$S77))=FALSE,", ",""),IF(ISERR(FIND(Opis_efektow_inz!$D$15,Niestac!$S77))=FALSE,Opis_efektow_inz!$D$15,""),IF(ISERR(FIND(Opis_efektow_inz!$D$15,Niestac!$S77))=FALSE,", ",""),IF(ISERR(FIND(Opis_efektow_inz!$D$16,Niestac!$S77))=FALSE,Opis_efektow_inz!$D$16,""),IF(ISERR(FIND(Opis_efektow_inz!$D$16,Niestac!$S77))=FALSE,", ",""),IF(ISERR(FIND(Opis_efektow_inz!$D$17,Niestac!$S77))=FALSE,Opis_efektow_inz!$D$17,""),IF(ISERR(FIND(Opis_efektow_inz!$D$17,Niestac!$S77))=FALSE,", ",""),IF(ISERR(FIND(Opis_efektow_inz!$D$18,Niestac!$S77))=FALSE,Opis_efektow_inz!$D$18,""),IF(ISERR(FIND(Opis_efektow_inz!$D$18,Niestac!$S77))=FALSE,", ",""),IF(ISERR(FIND(Opis_efektow_inz!$D$19,Niestac!$S77))=FALSE,Opis_efektow_inz!$D$19,""),IF(ISERR(FIND(Opis_efektow_inz!$D$19,Niestac!$S77))=FALSE,", ",""))</f>
        <v xml:space="preserve">K1st_U3, K1st_U4, 
K1st_U8, </v>
      </c>
      <c r="D71" s="110" t="s">
        <v>266</v>
      </c>
      <c r="E71" s="391"/>
      <c r="F71" s="391"/>
      <c r="G71" s="391"/>
    </row>
    <row r="72" spans="1:7" s="147" customFormat="1" x14ac:dyDescent="0.25">
      <c r="A72" s="92" t="str">
        <f>Niestac!C78</f>
        <v>Praktyka zawodowa (4 tyg.)</v>
      </c>
      <c r="B72" s="381" t="str">
        <f>CONCATENATE(IF(ISERR(FIND(Opis_efektow_inz!$D$5,Niestac!$R78))=FALSE,Opis_efektow_inz!$D$5,""),IF(ISERR(FIND(Opis_efektow_inz!$D$5,Niestac!$R78))=FALSE,", ",""),IF(ISERR(FIND(Opis_efektow_inz!$D$6,Niestac!$R78))=FALSE,Opis_efektow_inz!$D$6,""),IF(ISERR(FIND(Opis_efektow_inz!$D$6,Niestac!$R78))=FALSE,", ",""),IF(ISERR(FIND(Opis_efektow_inz!$D$7,Niestac!$R78))=FALSE,Opis_efektow_inz!$D$7,""),IF(ISERR(FIND(Opis_efektow_inz!$D$7,Niestac!$R78))=FALSE,", ",""))</f>
        <v xml:space="preserve">K1st_W6, K1st_W7, </v>
      </c>
      <c r="C72" s="198" t="str">
        <f>CONCATENATE(IF(ISERR(FIND(Opis_efektow_inz!$D$8,Niestac!$S78))=FALSE,Opis_efektow_inz!$D$8,""),IF(ISERR(FIND(Opis_efektow_inz!$D$8,Niestac!$S78))=FALSE,", ",""),IF(ISERR(FIND(Opis_efektow_inz!$D$9,Niestac!$S78))=FALSE,Opis_efektow_inz!$D$9,""),IF(ISERR(FIND(Opis_efektow_inz!$D$9,Niestac!$S78))=FALSE,", 
",""),IF(ISERR(FIND(Opis_efektow_inz!$D$10,Niestac!$S78))=FALSE,Opis_efektow_inz!$D$10,""),IF(ISERR(FIND(Opis_efektow_inz!$D$10,Niestac!$S78))=FALSE,", ",""),IF(ISERR(FIND(Opis_efektow_inz!$D$11,Niestac!$S78))=FALSE,Opis_efektow_inz!$D$11,""),IF(ISERR(FIND(Opis_efektow_inz!$D$11,Niestac!$S78))=FALSE,", ",""),IF(ISERR(FIND(Opis_efektow_inz!$D$12,Niestac!$S78))=FALSE,Opis_efektow_inz!$D$12,""),IF(ISERR(FIND(Opis_efektow_inz!$D$12,Niestac!$S78))=FALSE,", ",""),IF(ISERR(FIND(Opis_efektow_inz!$D$13,Niestac!$S78))=FALSE,Opis_efektow_inz!$D$13,""),IF(ISERR(FIND(Opis_efektow_inz!$D$13,Niestac!$S78))=FALSE,", ",""),IF(ISERR(FIND(Opis_efektow_inz!$D$14,Niestac!$S78))=FALSE,Opis_efektow_inz!$D$14,""),IF(ISERR(FIND(Opis_efektow_inz!$D$14,Niestac!$S78))=FALSE,", ",""),IF(ISERR(FIND(Opis_efektow_inz!$D$15,Niestac!$S78))=FALSE,Opis_efektow_inz!$D$15,""),IF(ISERR(FIND(Opis_efektow_inz!$D$15,Niestac!$S78))=FALSE,", ",""),IF(ISERR(FIND(Opis_efektow_inz!$D$16,Niestac!$S78))=FALSE,Opis_efektow_inz!$D$16,""),IF(ISERR(FIND(Opis_efektow_inz!$D$16,Niestac!$S78))=FALSE,", ",""),IF(ISERR(FIND(Opis_efektow_inz!$D$17,Niestac!$S78))=FALSE,Opis_efektow_inz!$D$17,""),IF(ISERR(FIND(Opis_efektow_inz!$D$17,Niestac!$S78))=FALSE,", ",""),IF(ISERR(FIND(Opis_efektow_inz!$D$18,Niestac!$S78))=FALSE,Opis_efektow_inz!$D$18,""),IF(ISERR(FIND(Opis_efektow_inz!$D$18,Niestac!$S78))=FALSE,", ",""),IF(ISERR(FIND(Opis_efektow_inz!$D$19,Niestac!$S78))=FALSE,Opis_efektow_inz!$D$19,""),IF(ISERR(FIND(Opis_efektow_inz!$D$19,Niestac!$S78))=FALSE,", ",""))</f>
        <v xml:space="preserve">K1st_U7, K1st_U9, </v>
      </c>
      <c r="D72" s="110" t="s">
        <v>266</v>
      </c>
      <c r="E72" s="391"/>
      <c r="F72" s="391"/>
      <c r="G72" s="391"/>
    </row>
    <row r="73" spans="1:7" s="147" customFormat="1" hidden="1" x14ac:dyDescent="0.25">
      <c r="A73" s="92">
        <f>Niestac!C79</f>
        <v>0</v>
      </c>
      <c r="B73" s="381" t="str">
        <f>CONCATENATE(IF(ISERR(FIND(Opis_efektow_inz!$D$5,Niestac!$R79))=FALSE,Opis_efektow_inz!$D$5,""),IF(ISERR(FIND(Opis_efektow_inz!$D$5,Niestac!$R79))=FALSE,", ",""),IF(ISERR(FIND(Opis_efektow_inz!$D$6,Niestac!$R79))=FALSE,Opis_efektow_inz!$D$6,""),IF(ISERR(FIND(Opis_efektow_inz!$D$6,Niestac!$R79))=FALSE,", ",""),IF(ISERR(FIND(Opis_efektow_inz!$D$7,Niestac!$R79))=FALSE,Opis_efektow_inz!$D$7,""),IF(ISERR(FIND(Opis_efektow_inz!$D$7,Niestac!$R79))=FALSE,", ",""))</f>
        <v/>
      </c>
      <c r="C73" s="198" t="str">
        <f>CONCATENATE(IF(ISERR(FIND(Opis_efektow_inz!$D$8,Niestac!$S79))=FALSE,Opis_efektow_inz!$D$8,""),IF(ISERR(FIND(Opis_efektow_inz!$D$8,Niestac!$S79))=FALSE,", ",""),IF(ISERR(FIND(Opis_efektow_inz!$D$9,Niestac!$S79))=FALSE,Opis_efektow_inz!$D$9,""),IF(ISERR(FIND(Opis_efektow_inz!$D$9,Niestac!$S79))=FALSE,", 
",""),IF(ISERR(FIND(Opis_efektow_inz!$D$10,Niestac!$S79))=FALSE,Opis_efektow_inz!$D$10,""),IF(ISERR(FIND(Opis_efektow_inz!$D$10,Niestac!$S79))=FALSE,", ",""),IF(ISERR(FIND(Opis_efektow_inz!$D$11,Niestac!$S79))=FALSE,Opis_efektow_inz!$D$11,""),IF(ISERR(FIND(Opis_efektow_inz!$D$11,Niestac!$S79))=FALSE,", ",""),IF(ISERR(FIND(Opis_efektow_inz!$D$12,Niestac!$S79))=FALSE,Opis_efektow_inz!$D$12,""),IF(ISERR(FIND(Opis_efektow_inz!$D$12,Niestac!$S79))=FALSE,", ",""),IF(ISERR(FIND(Opis_efektow_inz!$D$13,Niestac!$S79))=FALSE,Opis_efektow_inz!$D$13,""),IF(ISERR(FIND(Opis_efektow_inz!$D$13,Niestac!$S79))=FALSE,", ",""),IF(ISERR(FIND(Opis_efektow_inz!$D$14,Niestac!$S79))=FALSE,Opis_efektow_inz!$D$14,""),IF(ISERR(FIND(Opis_efektow_inz!$D$14,Niestac!$S79))=FALSE,", ",""),IF(ISERR(FIND(Opis_efektow_inz!$D$15,Niestac!$S79))=FALSE,Opis_efektow_inz!$D$15,""),IF(ISERR(FIND(Opis_efektow_inz!$D$15,Niestac!$S79))=FALSE,", ",""),IF(ISERR(FIND(Opis_efektow_inz!$D$16,Niestac!$S79))=FALSE,Opis_efektow_inz!$D$16,""),IF(ISERR(FIND(Opis_efektow_inz!$D$16,Niestac!$S79))=FALSE,", ",""),IF(ISERR(FIND(Opis_efektow_inz!$D$17,Niestac!$S79))=FALSE,Opis_efektow_inz!$D$17,""),IF(ISERR(FIND(Opis_efektow_inz!$D$17,Niestac!$S79))=FALSE,", ",""),IF(ISERR(FIND(Opis_efektow_inz!$D$18,Niestac!$S79))=FALSE,Opis_efektow_inz!$D$18,""),IF(ISERR(FIND(Opis_efektow_inz!$D$18,Niestac!$S79))=FALSE,", ",""),IF(ISERR(FIND(Opis_efektow_inz!$D$19,Niestac!$S79))=FALSE,Opis_efektow_inz!$D$19,""),IF(ISERR(FIND(Opis_efektow_inz!$D$19,Niestac!$S79))=FALSE,", ",""))</f>
        <v/>
      </c>
      <c r="D73" s="110"/>
      <c r="E73" s="391"/>
      <c r="F73" s="391"/>
      <c r="G73" s="391"/>
    </row>
    <row r="74" spans="1:7" s="147" customFormat="1" hidden="1" x14ac:dyDescent="0.25">
      <c r="A74" s="92">
        <f>Niestac!C80</f>
        <v>0</v>
      </c>
      <c r="B74" s="381" t="str">
        <f>CONCATENATE(IF(ISERR(FIND(Opis_efektow_inz!$D$5,Niestac!$R80))=FALSE,Opis_efektow_inz!$D$5,""),IF(ISERR(FIND(Opis_efektow_inz!$D$5,Niestac!$R80))=FALSE,", ",""),IF(ISERR(FIND(Opis_efektow_inz!$D$6,Niestac!$R80))=FALSE,Opis_efektow_inz!$D$6,""),IF(ISERR(FIND(Opis_efektow_inz!$D$6,Niestac!$R80))=FALSE,", ",""),IF(ISERR(FIND(Opis_efektow_inz!$D$7,Niestac!$R80))=FALSE,Opis_efektow_inz!$D$7,""),IF(ISERR(FIND(Opis_efektow_inz!$D$7,Niestac!$R80))=FALSE,", ",""))</f>
        <v/>
      </c>
      <c r="C74" s="198" t="str">
        <f>CONCATENATE(IF(ISERR(FIND(Opis_efektow_inz!$D$8,Niestac!$S80))=FALSE,Opis_efektow_inz!$D$8,""),IF(ISERR(FIND(Opis_efektow_inz!$D$8,Niestac!$S80))=FALSE,", ",""),IF(ISERR(FIND(Opis_efektow_inz!$D$9,Niestac!$S80))=FALSE,Opis_efektow_inz!$D$9,""),IF(ISERR(FIND(Opis_efektow_inz!$D$9,Niestac!$S80))=FALSE,", 
",""),IF(ISERR(FIND(Opis_efektow_inz!$D$10,Niestac!$S80))=FALSE,Opis_efektow_inz!$D$10,""),IF(ISERR(FIND(Opis_efektow_inz!$D$10,Niestac!$S80))=FALSE,", ",""),IF(ISERR(FIND(Opis_efektow_inz!$D$11,Niestac!$S80))=FALSE,Opis_efektow_inz!$D$11,""),IF(ISERR(FIND(Opis_efektow_inz!$D$11,Niestac!$S80))=FALSE,", ",""),IF(ISERR(FIND(Opis_efektow_inz!$D$12,Niestac!$S80))=FALSE,Opis_efektow_inz!$D$12,""),IF(ISERR(FIND(Opis_efektow_inz!$D$12,Niestac!$S80))=FALSE,", ",""),IF(ISERR(FIND(Opis_efektow_inz!$D$13,Niestac!$S80))=FALSE,Opis_efektow_inz!$D$13,""),IF(ISERR(FIND(Opis_efektow_inz!$D$13,Niestac!$S80))=FALSE,", ",""),IF(ISERR(FIND(Opis_efektow_inz!$D$14,Niestac!$S80))=FALSE,Opis_efektow_inz!$D$14,""),IF(ISERR(FIND(Opis_efektow_inz!$D$14,Niestac!$S80))=FALSE,", ",""),IF(ISERR(FIND(Opis_efektow_inz!$D$15,Niestac!$S80))=FALSE,Opis_efektow_inz!$D$15,""),IF(ISERR(FIND(Opis_efektow_inz!$D$15,Niestac!$S80))=FALSE,", ",""),IF(ISERR(FIND(Opis_efektow_inz!$D$16,Niestac!$S80))=FALSE,Opis_efektow_inz!$D$16,""),IF(ISERR(FIND(Opis_efektow_inz!$D$16,Niestac!$S80))=FALSE,", ",""),IF(ISERR(FIND(Opis_efektow_inz!$D$17,Niestac!$S80))=FALSE,Opis_efektow_inz!$D$17,""),IF(ISERR(FIND(Opis_efektow_inz!$D$17,Niestac!$S80))=FALSE,", ",""),IF(ISERR(FIND(Opis_efektow_inz!$D$18,Niestac!$S80))=FALSE,Opis_efektow_inz!$D$18,""),IF(ISERR(FIND(Opis_efektow_inz!$D$18,Niestac!$S80))=FALSE,", ",""),IF(ISERR(FIND(Opis_efektow_inz!$D$19,Niestac!$S80))=FALSE,Opis_efektow_inz!$D$19,""),IF(ISERR(FIND(Opis_efektow_inz!$D$19,Niestac!$S80))=FALSE,", ",""))</f>
        <v/>
      </c>
      <c r="D74" s="110"/>
      <c r="E74" s="391"/>
      <c r="F74" s="391"/>
      <c r="G74" s="391"/>
    </row>
    <row r="75" spans="1:7" s="147" customFormat="1" ht="13" x14ac:dyDescent="0.25">
      <c r="A75" s="253" t="str">
        <f>Niestac!C81</f>
        <v>Semestr 7:</v>
      </c>
      <c r="B75" s="381" t="str">
        <f>CONCATENATE(IF(ISERR(FIND(Opis_efektow_inz!$D$5,Niestac!$R81))=FALSE,Opis_efektow_inz!$D$5,""),IF(ISERR(FIND(Opis_efektow_inz!$D$5,Niestac!$R81))=FALSE,", ",""),IF(ISERR(FIND(Opis_efektow_inz!$D$6,Niestac!$R81))=FALSE,Opis_efektow_inz!$D$6,""),IF(ISERR(FIND(Opis_efektow_inz!$D$6,Niestac!$R81))=FALSE,", ",""),IF(ISERR(FIND(Opis_efektow_inz!$D$7,Niestac!$R81))=FALSE,Opis_efektow_inz!$D$7,""),IF(ISERR(FIND(Opis_efektow_inz!$D$7,Niestac!$R81))=FALSE,", ",""))</f>
        <v/>
      </c>
      <c r="C75" s="198" t="str">
        <f>CONCATENATE(IF(ISERR(FIND(Opis_efektow_inz!$D$8,Niestac!$S81))=FALSE,Opis_efektow_inz!$D$8,""),IF(ISERR(FIND(Opis_efektow_inz!$D$8,Niestac!$S81))=FALSE,", ",""),IF(ISERR(FIND(Opis_efektow_inz!$D$9,Niestac!$S81))=FALSE,Opis_efektow_inz!$D$9,""),IF(ISERR(FIND(Opis_efektow_inz!$D$9,Niestac!$S81))=FALSE,", 
",""),IF(ISERR(FIND(Opis_efektow_inz!$D$10,Niestac!$S81))=FALSE,Opis_efektow_inz!$D$10,""),IF(ISERR(FIND(Opis_efektow_inz!$D$10,Niestac!$S81))=FALSE,", ",""),IF(ISERR(FIND(Opis_efektow_inz!$D$11,Niestac!$S81))=FALSE,Opis_efektow_inz!$D$11,""),IF(ISERR(FIND(Opis_efektow_inz!$D$11,Niestac!$S81))=FALSE,", ",""),IF(ISERR(FIND(Opis_efektow_inz!$D$12,Niestac!$S81))=FALSE,Opis_efektow_inz!$D$12,""),IF(ISERR(FIND(Opis_efektow_inz!$D$12,Niestac!$S81))=FALSE,", ",""),IF(ISERR(FIND(Opis_efektow_inz!$D$13,Niestac!$S81))=FALSE,Opis_efektow_inz!$D$13,""),IF(ISERR(FIND(Opis_efektow_inz!$D$13,Niestac!$S81))=FALSE,", ",""),IF(ISERR(FIND(Opis_efektow_inz!$D$14,Niestac!$S81))=FALSE,Opis_efektow_inz!$D$14,""),IF(ISERR(FIND(Opis_efektow_inz!$D$14,Niestac!$S81))=FALSE,", ",""),IF(ISERR(FIND(Opis_efektow_inz!$D$15,Niestac!$S81))=FALSE,Opis_efektow_inz!$D$15,""),IF(ISERR(FIND(Opis_efektow_inz!$D$15,Niestac!$S81))=FALSE,", ",""),IF(ISERR(FIND(Opis_efektow_inz!$D$16,Niestac!$S81))=FALSE,Opis_efektow_inz!$D$16,""),IF(ISERR(FIND(Opis_efektow_inz!$D$16,Niestac!$S81))=FALSE,", ",""),IF(ISERR(FIND(Opis_efektow_inz!$D$17,Niestac!$S81))=FALSE,Opis_efektow_inz!$D$17,""),IF(ISERR(FIND(Opis_efektow_inz!$D$17,Niestac!$S81))=FALSE,", ",""),IF(ISERR(FIND(Opis_efektow_inz!$D$18,Niestac!$S81))=FALSE,Opis_efektow_inz!$D$18,""),IF(ISERR(FIND(Opis_efektow_inz!$D$18,Niestac!$S81))=FALSE,", ",""),IF(ISERR(FIND(Opis_efektow_inz!$D$19,Niestac!$S81))=FALSE,Opis_efektow_inz!$D$19,""),IF(ISERR(FIND(Opis_efektow_inz!$D$19,Niestac!$S81))=FALSE,", ",""))</f>
        <v/>
      </c>
      <c r="D75" s="110"/>
      <c r="E75" s="391"/>
      <c r="F75" s="391"/>
      <c r="G75" s="391"/>
    </row>
    <row r="76" spans="1:7" s="147" customFormat="1" x14ac:dyDescent="0.25">
      <c r="A76" s="92" t="str">
        <f>Niestac!C82</f>
        <v>Moduł kształcenia</v>
      </c>
      <c r="B76" s="381" t="str">
        <f>CONCATENATE(IF(ISERR(FIND(Opis_efektow_inz!$D$5,Niestac!$R82))=FALSE,Opis_efektow_inz!$D$5,""),IF(ISERR(FIND(Opis_efektow_inz!$D$5,Niestac!$R82))=FALSE,", ",""),IF(ISERR(FIND(Opis_efektow_inz!$D$6,Niestac!$R82))=FALSE,Opis_efektow_inz!$D$6,""),IF(ISERR(FIND(Opis_efektow_inz!$D$6,Niestac!$R82))=FALSE,", ",""),IF(ISERR(FIND(Opis_efektow_inz!$D$7,Niestac!$R82))=FALSE,Opis_efektow_inz!$D$7,""),IF(ISERR(FIND(Opis_efektow_inz!$D$7,Niestac!$R82))=FALSE,", ",""))</f>
        <v/>
      </c>
      <c r="C76" s="198" t="str">
        <f>CONCATENATE(IF(ISERR(FIND(Opis_efektow_inz!$D$8,Niestac!$S82))=FALSE,Opis_efektow_inz!$D$8,""),IF(ISERR(FIND(Opis_efektow_inz!$D$8,Niestac!$S82))=FALSE,", ",""),IF(ISERR(FIND(Opis_efektow_inz!$D$9,Niestac!$S82))=FALSE,Opis_efektow_inz!$D$9,""),IF(ISERR(FIND(Opis_efektow_inz!$D$9,Niestac!$S82))=FALSE,", 
",""),IF(ISERR(FIND(Opis_efektow_inz!$D$10,Niestac!$S82))=FALSE,Opis_efektow_inz!$D$10,""),IF(ISERR(FIND(Opis_efektow_inz!$D$10,Niestac!$S82))=FALSE,", ",""),IF(ISERR(FIND(Opis_efektow_inz!$D$11,Niestac!$S82))=FALSE,Opis_efektow_inz!$D$11,""),IF(ISERR(FIND(Opis_efektow_inz!$D$11,Niestac!$S82))=FALSE,", ",""),IF(ISERR(FIND(Opis_efektow_inz!$D$12,Niestac!$S82))=FALSE,Opis_efektow_inz!$D$12,""),IF(ISERR(FIND(Opis_efektow_inz!$D$12,Niestac!$S82))=FALSE,", ",""),IF(ISERR(FIND(Opis_efektow_inz!$D$13,Niestac!$S82))=FALSE,Opis_efektow_inz!$D$13,""),IF(ISERR(FIND(Opis_efektow_inz!$D$13,Niestac!$S82))=FALSE,", ",""),IF(ISERR(FIND(Opis_efektow_inz!$D$14,Niestac!$S82))=FALSE,Opis_efektow_inz!$D$14,""),IF(ISERR(FIND(Opis_efektow_inz!$D$14,Niestac!$S82))=FALSE,", ",""),IF(ISERR(FIND(Opis_efektow_inz!$D$15,Niestac!$S82))=FALSE,Opis_efektow_inz!$D$15,""),IF(ISERR(FIND(Opis_efektow_inz!$D$15,Niestac!$S82))=FALSE,", ",""),IF(ISERR(FIND(Opis_efektow_inz!$D$16,Niestac!$S82))=FALSE,Opis_efektow_inz!$D$16,""),IF(ISERR(FIND(Opis_efektow_inz!$D$16,Niestac!$S82))=FALSE,", ",""),IF(ISERR(FIND(Opis_efektow_inz!$D$17,Niestac!$S82))=FALSE,Opis_efektow_inz!$D$17,""),IF(ISERR(FIND(Opis_efektow_inz!$D$17,Niestac!$S82))=FALSE,", ",""),IF(ISERR(FIND(Opis_efektow_inz!$D$18,Niestac!$S82))=FALSE,Opis_efektow_inz!$D$18,""),IF(ISERR(FIND(Opis_efektow_inz!$D$18,Niestac!$S82))=FALSE,", ",""),IF(ISERR(FIND(Opis_efektow_inz!$D$19,Niestac!$S82))=FALSE,Opis_efektow_inz!$D$19,""),IF(ISERR(FIND(Opis_efektow_inz!$D$19,Niestac!$S82))=FALSE,", ",""))</f>
        <v/>
      </c>
      <c r="D76" s="110"/>
      <c r="E76" s="391"/>
      <c r="F76" s="391"/>
      <c r="G76" s="391"/>
    </row>
    <row r="77" spans="1:7" s="147" customFormat="1" ht="50" x14ac:dyDescent="0.25">
      <c r="A77" s="92" t="str">
        <f>Niestac!C83</f>
        <v xml:space="preserve">Przedmiot obieralny 10: Przetwarzanie języka naturalnego / Wyszukiwanie i przetwarzanie zasobów informacyjnych / Podstawy kryptografii </v>
      </c>
      <c r="B77" s="381" t="str">
        <f>CONCATENATE(IF(ISERR(FIND(Opis_efektow_inz!$D$5,Niestac!$R83))=FALSE,Opis_efektow_inz!$D$5,""),IF(ISERR(FIND(Opis_efektow_inz!$D$5,Niestac!$R83))=FALSE,", ",""),IF(ISERR(FIND(Opis_efektow_inz!$D$6,Niestac!$R83))=FALSE,Opis_efektow_inz!$D$6,""),IF(ISERR(FIND(Opis_efektow_inz!$D$6,Niestac!$R83))=FALSE,", ",""),IF(ISERR(FIND(Opis_efektow_inz!$D$7,Niestac!$R83))=FALSE,Opis_efektow_inz!$D$7,""),IF(ISERR(FIND(Opis_efektow_inz!$D$7,Niestac!$R83))=FALSE,", ",""))</f>
        <v xml:space="preserve">K1st_W7, </v>
      </c>
      <c r="C77" s="198" t="str">
        <f>CONCATENATE(IF(ISERR(FIND(Opis_efektow_inz!$D$8,Niestac!$S83))=FALSE,Opis_efektow_inz!$D$8,""),IF(ISERR(FIND(Opis_efektow_inz!$D$8,Niestac!$S83))=FALSE,", ",""),IF(ISERR(FIND(Opis_efektow_inz!$D$9,Niestac!$S83))=FALSE,Opis_efektow_inz!$D$9,""),IF(ISERR(FIND(Opis_efektow_inz!$D$9,Niestac!$S83))=FALSE,", 
",""),IF(ISERR(FIND(Opis_efektow_inz!$D$10,Niestac!$S83))=FALSE,Opis_efektow_inz!$D$10,""),IF(ISERR(FIND(Opis_efektow_inz!$D$10,Niestac!$S83))=FALSE,", ",""),IF(ISERR(FIND(Opis_efektow_inz!$D$11,Niestac!$S83))=FALSE,Opis_efektow_inz!$D$11,""),IF(ISERR(FIND(Opis_efektow_inz!$D$11,Niestac!$S83))=FALSE,", ",""),IF(ISERR(FIND(Opis_efektow_inz!$D$12,Niestac!$S83))=FALSE,Opis_efektow_inz!$D$12,""),IF(ISERR(FIND(Opis_efektow_inz!$D$12,Niestac!$S83))=FALSE,", ",""),IF(ISERR(FIND(Opis_efektow_inz!$D$13,Niestac!$S83))=FALSE,Opis_efektow_inz!$D$13,""),IF(ISERR(FIND(Opis_efektow_inz!$D$13,Niestac!$S83))=FALSE,", ",""),IF(ISERR(FIND(Opis_efektow_inz!$D$14,Niestac!$S83))=FALSE,Opis_efektow_inz!$D$14,""),IF(ISERR(FIND(Opis_efektow_inz!$D$14,Niestac!$S83))=FALSE,", ",""),IF(ISERR(FIND(Opis_efektow_inz!$D$15,Niestac!$S83))=FALSE,Opis_efektow_inz!$D$15,""),IF(ISERR(FIND(Opis_efektow_inz!$D$15,Niestac!$S83))=FALSE,", ",""),IF(ISERR(FIND(Opis_efektow_inz!$D$16,Niestac!$S83))=FALSE,Opis_efektow_inz!$D$16,""),IF(ISERR(FIND(Opis_efektow_inz!$D$16,Niestac!$S83))=FALSE,", ",""),IF(ISERR(FIND(Opis_efektow_inz!$D$17,Niestac!$S83))=FALSE,Opis_efektow_inz!$D$17,""),IF(ISERR(FIND(Opis_efektow_inz!$D$17,Niestac!$S83))=FALSE,", ",""),IF(ISERR(FIND(Opis_efektow_inz!$D$18,Niestac!$S83))=FALSE,Opis_efektow_inz!$D$18,""),IF(ISERR(FIND(Opis_efektow_inz!$D$18,Niestac!$S83))=FALSE,", ",""),IF(ISERR(FIND(Opis_efektow_inz!$D$19,Niestac!$S83))=FALSE,Opis_efektow_inz!$D$19,""),IF(ISERR(FIND(Opis_efektow_inz!$D$19,Niestac!$S83))=FALSE,", ",""))</f>
        <v xml:space="preserve">K1st_U4, 
K1st_U10, K1st_U11, </v>
      </c>
      <c r="D77" s="110" t="s">
        <v>267</v>
      </c>
      <c r="E77" s="391"/>
      <c r="F77" s="391"/>
      <c r="G77" s="391"/>
    </row>
    <row r="78" spans="1:7" s="147" customFormat="1" ht="37.5" x14ac:dyDescent="0.25">
      <c r="A78" s="92" t="str">
        <f>Niestac!C84</f>
        <v>Przetwarzanie rozproszone</v>
      </c>
      <c r="B78" s="381" t="str">
        <f>CONCATENATE(IF(ISERR(FIND(Opis_efektow_inz!$D$5,Niestac!$R84))=FALSE,Opis_efektow_inz!$D$5,""),IF(ISERR(FIND(Opis_efektow_inz!$D$5,Niestac!$R84))=FALSE,", ",""),IF(ISERR(FIND(Opis_efektow_inz!$D$6,Niestac!$R84))=FALSE,Opis_efektow_inz!$D$6,""),IF(ISERR(FIND(Opis_efektow_inz!$D$6,Niestac!$R84))=FALSE,", ",""),IF(ISERR(FIND(Opis_efektow_inz!$D$7,Niestac!$R84))=FALSE,Opis_efektow_inz!$D$7,""),IF(ISERR(FIND(Opis_efektow_inz!$D$7,Niestac!$R84))=FALSE,", ",""))</f>
        <v xml:space="preserve">K1st_W7, </v>
      </c>
      <c r="C78" s="198" t="str">
        <f>CONCATENATE(IF(ISERR(FIND(Opis_efektow_inz!$D$8,Niestac!$S84))=FALSE,Opis_efektow_inz!$D$8,""),IF(ISERR(FIND(Opis_efektow_inz!$D$8,Niestac!$S84))=FALSE,", ",""),IF(ISERR(FIND(Opis_efektow_inz!$D$9,Niestac!$S84))=FALSE,Opis_efektow_inz!$D$9,""),IF(ISERR(FIND(Opis_efektow_inz!$D$9,Niestac!$S84))=FALSE,", 
",""),IF(ISERR(FIND(Opis_efektow_inz!$D$10,Niestac!$S84))=FALSE,Opis_efektow_inz!$D$10,""),IF(ISERR(FIND(Opis_efektow_inz!$D$10,Niestac!$S84))=FALSE,", ",""),IF(ISERR(FIND(Opis_efektow_inz!$D$11,Niestac!$S84))=FALSE,Opis_efektow_inz!$D$11,""),IF(ISERR(FIND(Opis_efektow_inz!$D$11,Niestac!$S84))=FALSE,", ",""),IF(ISERR(FIND(Opis_efektow_inz!$D$12,Niestac!$S84))=FALSE,Opis_efektow_inz!$D$12,""),IF(ISERR(FIND(Opis_efektow_inz!$D$12,Niestac!$S84))=FALSE,", ",""),IF(ISERR(FIND(Opis_efektow_inz!$D$13,Niestac!$S84))=FALSE,Opis_efektow_inz!$D$13,""),IF(ISERR(FIND(Opis_efektow_inz!$D$13,Niestac!$S84))=FALSE,", ",""),IF(ISERR(FIND(Opis_efektow_inz!$D$14,Niestac!$S84))=FALSE,Opis_efektow_inz!$D$14,""),IF(ISERR(FIND(Opis_efektow_inz!$D$14,Niestac!$S84))=FALSE,", ",""),IF(ISERR(FIND(Opis_efektow_inz!$D$15,Niestac!$S84))=FALSE,Opis_efektow_inz!$D$15,""),IF(ISERR(FIND(Opis_efektow_inz!$D$15,Niestac!$S84))=FALSE,", ",""),IF(ISERR(FIND(Opis_efektow_inz!$D$16,Niestac!$S84))=FALSE,Opis_efektow_inz!$D$16,""),IF(ISERR(FIND(Opis_efektow_inz!$D$16,Niestac!$S84))=FALSE,", ",""),IF(ISERR(FIND(Opis_efektow_inz!$D$17,Niestac!$S84))=FALSE,Opis_efektow_inz!$D$17,""),IF(ISERR(FIND(Opis_efektow_inz!$D$17,Niestac!$S84))=FALSE,", ",""),IF(ISERR(FIND(Opis_efektow_inz!$D$18,Niestac!$S84))=FALSE,Opis_efektow_inz!$D$18,""),IF(ISERR(FIND(Opis_efektow_inz!$D$18,Niestac!$S84))=FALSE,", ",""),IF(ISERR(FIND(Opis_efektow_inz!$D$19,Niestac!$S84))=FALSE,Opis_efektow_inz!$D$19,""),IF(ISERR(FIND(Opis_efektow_inz!$D$19,Niestac!$S84))=FALSE,", ",""))</f>
        <v xml:space="preserve">K1st_U4, 
K1st_U9, K1st_U10, K1st_U11, </v>
      </c>
      <c r="D78" s="110" t="s">
        <v>267</v>
      </c>
      <c r="E78" s="391"/>
      <c r="F78" s="391"/>
      <c r="G78" s="391"/>
    </row>
    <row r="79" spans="1:7" s="147" customFormat="1" ht="50" x14ac:dyDescent="0.25">
      <c r="A79" s="92" t="str">
        <f>Niestac!C85</f>
        <v xml:space="preserve">Przedmiot obieralny 11:    Teoria informacji i metody kompresji danych /  Optymalizacja ciągła / Wybrane zagadnienia kryptograficzne </v>
      </c>
      <c r="B79" s="381" t="str">
        <f>CONCATENATE(IF(ISERR(FIND(Opis_efektow_inz!$D$5,Niestac!$R85))=FALSE,Opis_efektow_inz!$D$5,""),IF(ISERR(FIND(Opis_efektow_inz!$D$5,Niestac!$R85))=FALSE,", ",""),IF(ISERR(FIND(Opis_efektow_inz!$D$6,Niestac!$R85))=FALSE,Opis_efektow_inz!$D$6,""),IF(ISERR(FIND(Opis_efektow_inz!$D$6,Niestac!$R85))=FALSE,", ",""),IF(ISERR(FIND(Opis_efektow_inz!$D$7,Niestac!$R85))=FALSE,Opis_efektow_inz!$D$7,""),IF(ISERR(FIND(Opis_efektow_inz!$D$7,Niestac!$R85))=FALSE,", ",""))</f>
        <v xml:space="preserve">K1st_W7, </v>
      </c>
      <c r="C79" s="198" t="str">
        <f>CONCATENATE(IF(ISERR(FIND(Opis_efektow_inz!$D$8,Niestac!$S85))=FALSE,Opis_efektow_inz!$D$8,""),IF(ISERR(FIND(Opis_efektow_inz!$D$8,Niestac!$S85))=FALSE,", ",""),IF(ISERR(FIND(Opis_efektow_inz!$D$9,Niestac!$S85))=FALSE,Opis_efektow_inz!$D$9,""),IF(ISERR(FIND(Opis_efektow_inz!$D$9,Niestac!$S85))=FALSE,", 
",""),IF(ISERR(FIND(Opis_efektow_inz!$D$10,Niestac!$S85))=FALSE,Opis_efektow_inz!$D$10,""),IF(ISERR(FIND(Opis_efektow_inz!$D$10,Niestac!$S85))=FALSE,", ",""),IF(ISERR(FIND(Opis_efektow_inz!$D$11,Niestac!$S85))=FALSE,Opis_efektow_inz!$D$11,""),IF(ISERR(FIND(Opis_efektow_inz!$D$11,Niestac!$S85))=FALSE,", ",""),IF(ISERR(FIND(Opis_efektow_inz!$D$12,Niestac!$S85))=FALSE,Opis_efektow_inz!$D$12,""),IF(ISERR(FIND(Opis_efektow_inz!$D$12,Niestac!$S85))=FALSE,", ",""),IF(ISERR(FIND(Opis_efektow_inz!$D$13,Niestac!$S85))=FALSE,Opis_efektow_inz!$D$13,""),IF(ISERR(FIND(Opis_efektow_inz!$D$13,Niestac!$S85))=FALSE,", ",""),IF(ISERR(FIND(Opis_efektow_inz!$D$14,Niestac!$S85))=FALSE,Opis_efektow_inz!$D$14,""),IF(ISERR(FIND(Opis_efektow_inz!$D$14,Niestac!$S85))=FALSE,", ",""),IF(ISERR(FIND(Opis_efektow_inz!$D$15,Niestac!$S85))=FALSE,Opis_efektow_inz!$D$15,""),IF(ISERR(FIND(Opis_efektow_inz!$D$15,Niestac!$S85))=FALSE,", ",""),IF(ISERR(FIND(Opis_efektow_inz!$D$16,Niestac!$S85))=FALSE,Opis_efektow_inz!$D$16,""),IF(ISERR(FIND(Opis_efektow_inz!$D$16,Niestac!$S85))=FALSE,", ",""),IF(ISERR(FIND(Opis_efektow_inz!$D$17,Niestac!$S85))=FALSE,Opis_efektow_inz!$D$17,""),IF(ISERR(FIND(Opis_efektow_inz!$D$17,Niestac!$S85))=FALSE,", ",""),IF(ISERR(FIND(Opis_efektow_inz!$D$18,Niestac!$S85))=FALSE,Opis_efektow_inz!$D$18,""),IF(ISERR(FIND(Opis_efektow_inz!$D$18,Niestac!$S85))=FALSE,", ",""),IF(ISERR(FIND(Opis_efektow_inz!$D$19,Niestac!$S85))=FALSE,Opis_efektow_inz!$D$19,""),IF(ISERR(FIND(Opis_efektow_inz!$D$19,Niestac!$S85))=FALSE,", ",""))</f>
        <v xml:space="preserve">K1st_U4, 
K1st_U10, K1st_U11, </v>
      </c>
      <c r="D79" s="110" t="s">
        <v>267</v>
      </c>
      <c r="E79" s="391"/>
      <c r="F79" s="391"/>
      <c r="G79" s="391"/>
    </row>
    <row r="80" spans="1:7" s="147" customFormat="1" ht="37.5" x14ac:dyDescent="0.25">
      <c r="A80" s="92" t="str">
        <f>Niestac!C86</f>
        <v>Przedmiot obieralny 12:  Praktyka i teoria szeregowania zadań /  Programowanie wizualne</v>
      </c>
      <c r="B80" s="381" t="str">
        <f>CONCATENATE(IF(ISERR(FIND(Opis_efektow_inz!$D$5,Niestac!$R86))=FALSE,Opis_efektow_inz!$D$5,""),IF(ISERR(FIND(Opis_efektow_inz!$D$5,Niestac!$R86))=FALSE,", ",""),IF(ISERR(FIND(Opis_efektow_inz!$D$6,Niestac!$R86))=FALSE,Opis_efektow_inz!$D$6,""),IF(ISERR(FIND(Opis_efektow_inz!$D$6,Niestac!$R86))=FALSE,", ",""),IF(ISERR(FIND(Opis_efektow_inz!$D$7,Niestac!$R86))=FALSE,Opis_efektow_inz!$D$7,""),IF(ISERR(FIND(Opis_efektow_inz!$D$7,Niestac!$R86))=FALSE,", ",""))</f>
        <v xml:space="preserve">K1st_W7, </v>
      </c>
      <c r="C80" s="198" t="str">
        <f>CONCATENATE(IF(ISERR(FIND(Opis_efektow_inz!$D$8,Niestac!$S86))=FALSE,Opis_efektow_inz!$D$8,""),IF(ISERR(FIND(Opis_efektow_inz!$D$8,Niestac!$S86))=FALSE,", ",""),IF(ISERR(FIND(Opis_efektow_inz!$D$9,Niestac!$S86))=FALSE,Opis_efektow_inz!$D$9,""),IF(ISERR(FIND(Opis_efektow_inz!$D$9,Niestac!$S86))=FALSE,", 
",""),IF(ISERR(FIND(Opis_efektow_inz!$D$10,Niestac!$S86))=FALSE,Opis_efektow_inz!$D$10,""),IF(ISERR(FIND(Opis_efektow_inz!$D$10,Niestac!$S86))=FALSE,", ",""),IF(ISERR(FIND(Opis_efektow_inz!$D$11,Niestac!$S86))=FALSE,Opis_efektow_inz!$D$11,""),IF(ISERR(FIND(Opis_efektow_inz!$D$11,Niestac!$S86))=FALSE,", ",""),IF(ISERR(FIND(Opis_efektow_inz!$D$12,Niestac!$S86))=FALSE,Opis_efektow_inz!$D$12,""),IF(ISERR(FIND(Opis_efektow_inz!$D$12,Niestac!$S86))=FALSE,", ",""),IF(ISERR(FIND(Opis_efektow_inz!$D$13,Niestac!$S86))=FALSE,Opis_efektow_inz!$D$13,""),IF(ISERR(FIND(Opis_efektow_inz!$D$13,Niestac!$S86))=FALSE,", ",""),IF(ISERR(FIND(Opis_efektow_inz!$D$14,Niestac!$S86))=FALSE,Opis_efektow_inz!$D$14,""),IF(ISERR(FIND(Opis_efektow_inz!$D$14,Niestac!$S86))=FALSE,", ",""),IF(ISERR(FIND(Opis_efektow_inz!$D$15,Niestac!$S86))=FALSE,Opis_efektow_inz!$D$15,""),IF(ISERR(FIND(Opis_efektow_inz!$D$15,Niestac!$S86))=FALSE,", ",""),IF(ISERR(FIND(Opis_efektow_inz!$D$16,Niestac!$S86))=FALSE,Opis_efektow_inz!$D$16,""),IF(ISERR(FIND(Opis_efektow_inz!$D$16,Niestac!$S86))=FALSE,", ",""),IF(ISERR(FIND(Opis_efektow_inz!$D$17,Niestac!$S86))=FALSE,Opis_efektow_inz!$D$17,""),IF(ISERR(FIND(Opis_efektow_inz!$D$17,Niestac!$S86))=FALSE,", ",""),IF(ISERR(FIND(Opis_efektow_inz!$D$18,Niestac!$S86))=FALSE,Opis_efektow_inz!$D$18,""),IF(ISERR(FIND(Opis_efektow_inz!$D$18,Niestac!$S86))=FALSE,", ",""),IF(ISERR(FIND(Opis_efektow_inz!$D$19,Niestac!$S86))=FALSE,Opis_efektow_inz!$D$19,""),IF(ISERR(FIND(Opis_efektow_inz!$D$19,Niestac!$S86))=FALSE,", ",""))</f>
        <v xml:space="preserve">K1st_U4, 
K1st_U10, K1st_U11, </v>
      </c>
      <c r="D80" s="110" t="s">
        <v>267</v>
      </c>
      <c r="E80" s="391"/>
      <c r="F80" s="391"/>
      <c r="G80" s="391"/>
    </row>
    <row r="81" spans="1:7" s="147" customFormat="1" ht="25" x14ac:dyDescent="0.25">
      <c r="A81" s="92" t="str">
        <f>Niestac!C87</f>
        <v xml:space="preserve">Systemy wbudowane / Embedded systems </v>
      </c>
      <c r="B81" s="381" t="str">
        <f>CONCATENATE(IF(ISERR(FIND(Opis_efektow_inz!$D$5,Niestac!$R87))=FALSE,Opis_efektow_inz!$D$5,""),IF(ISERR(FIND(Opis_efektow_inz!$D$5,Niestac!$R87))=FALSE,", ",""),IF(ISERR(FIND(Opis_efektow_inz!$D$6,Niestac!$R87))=FALSE,Opis_efektow_inz!$D$6,""),IF(ISERR(FIND(Opis_efektow_inz!$D$6,Niestac!$R87))=FALSE,", ",""),IF(ISERR(FIND(Opis_efektow_inz!$D$7,Niestac!$R87))=FALSE,Opis_efektow_inz!$D$7,""),IF(ISERR(FIND(Opis_efektow_inz!$D$7,Niestac!$R87))=FALSE,", ",""))</f>
        <v xml:space="preserve">K1st_W6, K1st_W7, </v>
      </c>
      <c r="C81" s="198" t="str">
        <f>CONCATENATE(IF(ISERR(FIND(Opis_efektow_inz!$D$8,Niestac!$S87))=FALSE,Opis_efektow_inz!$D$8,""),IF(ISERR(FIND(Opis_efektow_inz!$D$8,Niestac!$S87))=FALSE,", ",""),IF(ISERR(FIND(Opis_efektow_inz!$D$9,Niestac!$S87))=FALSE,Opis_efektow_inz!$D$9,""),IF(ISERR(FIND(Opis_efektow_inz!$D$9,Niestac!$S87))=FALSE,", 
",""),IF(ISERR(FIND(Opis_efektow_inz!$D$10,Niestac!$S87))=FALSE,Opis_efektow_inz!$D$10,""),IF(ISERR(FIND(Opis_efektow_inz!$D$10,Niestac!$S87))=FALSE,", ",""),IF(ISERR(FIND(Opis_efektow_inz!$D$11,Niestac!$S87))=FALSE,Opis_efektow_inz!$D$11,""),IF(ISERR(FIND(Opis_efektow_inz!$D$11,Niestac!$S87))=FALSE,", ",""),IF(ISERR(FIND(Opis_efektow_inz!$D$12,Niestac!$S87))=FALSE,Opis_efektow_inz!$D$12,""),IF(ISERR(FIND(Opis_efektow_inz!$D$12,Niestac!$S87))=FALSE,", ",""),IF(ISERR(FIND(Opis_efektow_inz!$D$13,Niestac!$S87))=FALSE,Opis_efektow_inz!$D$13,""),IF(ISERR(FIND(Opis_efektow_inz!$D$13,Niestac!$S87))=FALSE,", ",""),IF(ISERR(FIND(Opis_efektow_inz!$D$14,Niestac!$S87))=FALSE,Opis_efektow_inz!$D$14,""),IF(ISERR(FIND(Opis_efektow_inz!$D$14,Niestac!$S87))=FALSE,", ",""),IF(ISERR(FIND(Opis_efektow_inz!$D$15,Niestac!$S87))=FALSE,Opis_efektow_inz!$D$15,""),IF(ISERR(FIND(Opis_efektow_inz!$D$15,Niestac!$S87))=FALSE,", ",""),IF(ISERR(FIND(Opis_efektow_inz!$D$16,Niestac!$S87))=FALSE,Opis_efektow_inz!$D$16,""),IF(ISERR(FIND(Opis_efektow_inz!$D$16,Niestac!$S87))=FALSE,", ",""),IF(ISERR(FIND(Opis_efektow_inz!$D$17,Niestac!$S87))=FALSE,Opis_efektow_inz!$D$17,""),IF(ISERR(FIND(Opis_efektow_inz!$D$17,Niestac!$S87))=FALSE,", ",""),IF(ISERR(FIND(Opis_efektow_inz!$D$18,Niestac!$S87))=FALSE,Opis_efektow_inz!$D$18,""),IF(ISERR(FIND(Opis_efektow_inz!$D$18,Niestac!$S87))=FALSE,", ",""),IF(ISERR(FIND(Opis_efektow_inz!$D$19,Niestac!$S87))=FALSE,Opis_efektow_inz!$D$19,""),IF(ISERR(FIND(Opis_efektow_inz!$D$19,Niestac!$S87))=FALSE,", ",""))</f>
        <v xml:space="preserve">K1st_U3, K1st_U10, K1st_U13, </v>
      </c>
      <c r="D81" s="110" t="s">
        <v>267</v>
      </c>
      <c r="E81" s="391"/>
      <c r="F81" s="391"/>
      <c r="G81" s="391"/>
    </row>
    <row r="82" spans="1:7" s="147" customFormat="1" ht="25" x14ac:dyDescent="0.25">
      <c r="A82" s="92" t="str">
        <f>Niestac!C88</f>
        <v>Bezpieczeństwo systemów informatycznych</v>
      </c>
      <c r="B82" s="381" t="str">
        <f>CONCATENATE(IF(ISERR(FIND(Opis_efektow_inz!$D$5,Niestac!$R88))=FALSE,Opis_efektow_inz!$D$5,""),IF(ISERR(FIND(Opis_efektow_inz!$D$5,Niestac!$R88))=FALSE,", ",""),IF(ISERR(FIND(Opis_efektow_inz!$D$6,Niestac!$R88))=FALSE,Opis_efektow_inz!$D$6,""),IF(ISERR(FIND(Opis_efektow_inz!$D$6,Niestac!$R88))=FALSE,", ",""),IF(ISERR(FIND(Opis_efektow_inz!$D$7,Niestac!$R88))=FALSE,Opis_efektow_inz!$D$7,""),IF(ISERR(FIND(Opis_efektow_inz!$D$7,Niestac!$R88))=FALSE,", ",""))</f>
        <v xml:space="preserve">K1st_W6, K1st_W7, </v>
      </c>
      <c r="C82" s="198" t="str">
        <f>CONCATENATE(IF(ISERR(FIND(Opis_efektow_inz!$D$8,Niestac!$S88))=FALSE,Opis_efektow_inz!$D$8,""),IF(ISERR(FIND(Opis_efektow_inz!$D$8,Niestac!$S88))=FALSE,", ",""),IF(ISERR(FIND(Opis_efektow_inz!$D$9,Niestac!$S88))=FALSE,Opis_efektow_inz!$D$9,""),IF(ISERR(FIND(Opis_efektow_inz!$D$9,Niestac!$S88))=FALSE,", 
",""),IF(ISERR(FIND(Opis_efektow_inz!$D$10,Niestac!$S88))=FALSE,Opis_efektow_inz!$D$10,""),IF(ISERR(FIND(Opis_efektow_inz!$D$10,Niestac!$S88))=FALSE,", ",""),IF(ISERR(FIND(Opis_efektow_inz!$D$11,Niestac!$S88))=FALSE,Opis_efektow_inz!$D$11,""),IF(ISERR(FIND(Opis_efektow_inz!$D$11,Niestac!$S88))=FALSE,", ",""),IF(ISERR(FIND(Opis_efektow_inz!$D$12,Niestac!$S88))=FALSE,Opis_efektow_inz!$D$12,""),IF(ISERR(FIND(Opis_efektow_inz!$D$12,Niestac!$S88))=FALSE,", ",""),IF(ISERR(FIND(Opis_efektow_inz!$D$13,Niestac!$S88))=FALSE,Opis_efektow_inz!$D$13,""),IF(ISERR(FIND(Opis_efektow_inz!$D$13,Niestac!$S88))=FALSE,", ",""),IF(ISERR(FIND(Opis_efektow_inz!$D$14,Niestac!$S88))=FALSE,Opis_efektow_inz!$D$14,""),IF(ISERR(FIND(Opis_efektow_inz!$D$14,Niestac!$S88))=FALSE,", ",""),IF(ISERR(FIND(Opis_efektow_inz!$D$15,Niestac!$S88))=FALSE,Opis_efektow_inz!$D$15,""),IF(ISERR(FIND(Opis_efektow_inz!$D$15,Niestac!$S88))=FALSE,", ",""),IF(ISERR(FIND(Opis_efektow_inz!$D$16,Niestac!$S88))=FALSE,Opis_efektow_inz!$D$16,""),IF(ISERR(FIND(Opis_efektow_inz!$D$16,Niestac!$S88))=FALSE,", ",""),IF(ISERR(FIND(Opis_efektow_inz!$D$17,Niestac!$S88))=FALSE,Opis_efektow_inz!$D$17,""),IF(ISERR(FIND(Opis_efektow_inz!$D$17,Niestac!$S88))=FALSE,", ",""),IF(ISERR(FIND(Opis_efektow_inz!$D$18,Niestac!$S88))=FALSE,Opis_efektow_inz!$D$18,""),IF(ISERR(FIND(Opis_efektow_inz!$D$18,Niestac!$S88))=FALSE,", ",""),IF(ISERR(FIND(Opis_efektow_inz!$D$19,Niestac!$S88))=FALSE,Opis_efektow_inz!$D$19,""),IF(ISERR(FIND(Opis_efektow_inz!$D$19,Niestac!$S88))=FALSE,", ",""))</f>
        <v xml:space="preserve">K1st_U3, K1st_U4, 
K1st_U6, K1st_U9, K1st_U12, </v>
      </c>
      <c r="D82" s="110" t="s">
        <v>267</v>
      </c>
      <c r="E82" s="391"/>
      <c r="F82" s="391"/>
      <c r="G82" s="391"/>
    </row>
    <row r="83" spans="1:7" s="147" customFormat="1" ht="25" x14ac:dyDescent="0.25">
      <c r="A83" s="92" t="str">
        <f>Niestac!C89</f>
        <v xml:space="preserve">Przedmiot obieralny 13: Systemy Przemysłu 4.0 / Systemy informacji geograficznej </v>
      </c>
      <c r="B83" s="381" t="str">
        <f>CONCATENATE(IF(ISERR(FIND(Opis_efektow_inz!$D$5,Niestac!$R89))=FALSE,Opis_efektow_inz!$D$5,""),IF(ISERR(FIND(Opis_efektow_inz!$D$5,Niestac!$R89))=FALSE,", ",""),IF(ISERR(FIND(Opis_efektow_inz!$D$6,Niestac!$R89))=FALSE,Opis_efektow_inz!$D$6,""),IF(ISERR(FIND(Opis_efektow_inz!$D$6,Niestac!$R89))=FALSE,", ",""),IF(ISERR(FIND(Opis_efektow_inz!$D$7,Niestac!$R89))=FALSE,Opis_efektow_inz!$D$7,""),IF(ISERR(FIND(Opis_efektow_inz!$D$7,Niestac!$R89))=FALSE,", ",""))</f>
        <v xml:space="preserve">K1st_W6, K1st_W7, K1st_W10, </v>
      </c>
      <c r="C83" s="198" t="str">
        <f>CONCATENATE(IF(ISERR(FIND(Opis_efektow_inz!$D$8,Niestac!$S89))=FALSE,Opis_efektow_inz!$D$8,""),IF(ISERR(FIND(Opis_efektow_inz!$D$8,Niestac!$S89))=FALSE,", ",""),IF(ISERR(FIND(Opis_efektow_inz!$D$9,Niestac!$S89))=FALSE,Opis_efektow_inz!$D$9,""),IF(ISERR(FIND(Opis_efektow_inz!$D$9,Niestac!$S89))=FALSE,", 
",""),IF(ISERR(FIND(Opis_efektow_inz!$D$10,Niestac!$S89))=FALSE,Opis_efektow_inz!$D$10,""),IF(ISERR(FIND(Opis_efektow_inz!$D$10,Niestac!$S89))=FALSE,", ",""),IF(ISERR(FIND(Opis_efektow_inz!$D$11,Niestac!$S89))=FALSE,Opis_efektow_inz!$D$11,""),IF(ISERR(FIND(Opis_efektow_inz!$D$11,Niestac!$S89))=FALSE,", ",""),IF(ISERR(FIND(Opis_efektow_inz!$D$12,Niestac!$S89))=FALSE,Opis_efektow_inz!$D$12,""),IF(ISERR(FIND(Opis_efektow_inz!$D$12,Niestac!$S89))=FALSE,", ",""),IF(ISERR(FIND(Opis_efektow_inz!$D$13,Niestac!$S89))=FALSE,Opis_efektow_inz!$D$13,""),IF(ISERR(FIND(Opis_efektow_inz!$D$13,Niestac!$S89))=FALSE,", ",""),IF(ISERR(FIND(Opis_efektow_inz!$D$14,Niestac!$S89))=FALSE,Opis_efektow_inz!$D$14,""),IF(ISERR(FIND(Opis_efektow_inz!$D$14,Niestac!$S89))=FALSE,", ",""),IF(ISERR(FIND(Opis_efektow_inz!$D$15,Niestac!$S89))=FALSE,Opis_efektow_inz!$D$15,""),IF(ISERR(FIND(Opis_efektow_inz!$D$15,Niestac!$S89))=FALSE,", ",""),IF(ISERR(FIND(Opis_efektow_inz!$D$16,Niestac!$S89))=FALSE,Opis_efektow_inz!$D$16,""),IF(ISERR(FIND(Opis_efektow_inz!$D$16,Niestac!$S89))=FALSE,", ",""),IF(ISERR(FIND(Opis_efektow_inz!$D$17,Niestac!$S89))=FALSE,Opis_efektow_inz!$D$17,""),IF(ISERR(FIND(Opis_efektow_inz!$D$17,Niestac!$S89))=FALSE,", ",""),IF(ISERR(FIND(Opis_efektow_inz!$D$18,Niestac!$S89))=FALSE,Opis_efektow_inz!$D$18,""),IF(ISERR(FIND(Opis_efektow_inz!$D$18,Niestac!$S89))=FALSE,", ",""),IF(ISERR(FIND(Opis_efektow_inz!$D$19,Niestac!$S89))=FALSE,Opis_efektow_inz!$D$19,""),IF(ISERR(FIND(Opis_efektow_inz!$D$19,Niestac!$S89))=FALSE,", ",""))</f>
        <v xml:space="preserve">K1st_U5, K1st_U10, </v>
      </c>
      <c r="D83" s="110" t="s">
        <v>336</v>
      </c>
      <c r="E83" s="391"/>
      <c r="F83" s="391"/>
      <c r="G83" s="391"/>
    </row>
    <row r="84" spans="1:7" s="147" customFormat="1" hidden="1" x14ac:dyDescent="0.25">
      <c r="A84" s="92">
        <f>Niestac!C90</f>
        <v>0</v>
      </c>
      <c r="B84" s="381" t="str">
        <f>CONCATENATE(IF(ISERR(FIND(Opis_efektow_inz!$D$5,Niestac!$R90))=FALSE,Opis_efektow_inz!$D$5,""),IF(ISERR(FIND(Opis_efektow_inz!$D$5,Niestac!$R90))=FALSE,", ",""),IF(ISERR(FIND(Opis_efektow_inz!$D$6,Niestac!$R90))=FALSE,Opis_efektow_inz!$D$6,""),IF(ISERR(FIND(Opis_efektow_inz!$D$6,Niestac!$R90))=FALSE,", ",""),IF(ISERR(FIND(Opis_efektow_inz!$D$7,Niestac!$R90))=FALSE,Opis_efektow_inz!$D$7,""),IF(ISERR(FIND(Opis_efektow_inz!$D$7,Niestac!$R90))=FALSE,", ",""))</f>
        <v/>
      </c>
      <c r="C84" s="198" t="str">
        <f>CONCATENATE(IF(ISERR(FIND(Opis_efektow_inz!$D$8,Niestac!$S90))=FALSE,Opis_efektow_inz!$D$8,""),IF(ISERR(FIND(Opis_efektow_inz!$D$8,Niestac!$S90))=FALSE,", ",""),IF(ISERR(FIND(Opis_efektow_inz!$D$9,Niestac!$S90))=FALSE,Opis_efektow_inz!$D$9,""),IF(ISERR(FIND(Opis_efektow_inz!$D$9,Niestac!$S90))=FALSE,", 
",""),IF(ISERR(FIND(Opis_efektow_inz!$D$10,Niestac!$S90))=FALSE,Opis_efektow_inz!$D$10,""),IF(ISERR(FIND(Opis_efektow_inz!$D$10,Niestac!$S90))=FALSE,", ",""),IF(ISERR(FIND(Opis_efektow_inz!$D$11,Niestac!$S90))=FALSE,Opis_efektow_inz!$D$11,""),IF(ISERR(FIND(Opis_efektow_inz!$D$11,Niestac!$S90))=FALSE,", ",""),IF(ISERR(FIND(Opis_efektow_inz!$D$12,Niestac!$S90))=FALSE,Opis_efektow_inz!$D$12,""),IF(ISERR(FIND(Opis_efektow_inz!$D$12,Niestac!$S90))=FALSE,", ",""),IF(ISERR(FIND(Opis_efektow_inz!$D$13,Niestac!$S90))=FALSE,Opis_efektow_inz!$D$13,""),IF(ISERR(FIND(Opis_efektow_inz!$D$13,Niestac!$S90))=FALSE,", ",""),IF(ISERR(FIND(Opis_efektow_inz!$D$14,Niestac!$S90))=FALSE,Opis_efektow_inz!$D$14,""),IF(ISERR(FIND(Opis_efektow_inz!$D$14,Niestac!$S90))=FALSE,", ",""),IF(ISERR(FIND(Opis_efektow_inz!$D$15,Niestac!$S90))=FALSE,Opis_efektow_inz!$D$15,""),IF(ISERR(FIND(Opis_efektow_inz!$D$15,Niestac!$S90))=FALSE,", ",""),IF(ISERR(FIND(Opis_efektow_inz!$D$16,Niestac!$S90))=FALSE,Opis_efektow_inz!$D$16,""),IF(ISERR(FIND(Opis_efektow_inz!$D$16,Niestac!$S90))=FALSE,", ",""),IF(ISERR(FIND(Opis_efektow_inz!$D$17,Niestac!$S90))=FALSE,Opis_efektow_inz!$D$17,""),IF(ISERR(FIND(Opis_efektow_inz!$D$17,Niestac!$S90))=FALSE,", ",""),IF(ISERR(FIND(Opis_efektow_inz!$D$18,Niestac!$S90))=FALSE,Opis_efektow_inz!$D$18,""),IF(ISERR(FIND(Opis_efektow_inz!$D$18,Niestac!$S90))=FALSE,", ",""),IF(ISERR(FIND(Opis_efektow_inz!$D$19,Niestac!$S90))=FALSE,Opis_efektow_inz!$D$19,""),IF(ISERR(FIND(Opis_efektow_inz!$D$19,Niestac!$S90))=FALSE,", ",""))</f>
        <v/>
      </c>
      <c r="D84" s="110"/>
      <c r="E84" s="391"/>
      <c r="F84" s="391"/>
      <c r="G84" s="391"/>
    </row>
    <row r="85" spans="1:7" s="147" customFormat="1" hidden="1" x14ac:dyDescent="0.25">
      <c r="A85" s="92">
        <f>Niestac!C91</f>
        <v>0</v>
      </c>
      <c r="B85" s="381" t="str">
        <f>CONCATENATE(IF(ISERR(FIND(Opis_efektow_inz!$D$5,Niestac!$R91))=FALSE,Opis_efektow_inz!$D$5,""),IF(ISERR(FIND(Opis_efektow_inz!$D$5,Niestac!$R91))=FALSE,", ",""),IF(ISERR(FIND(Opis_efektow_inz!$D$6,Niestac!$R91))=FALSE,Opis_efektow_inz!$D$6,""),IF(ISERR(FIND(Opis_efektow_inz!$D$6,Niestac!$R91))=FALSE,", ",""),IF(ISERR(FIND(Opis_efektow_inz!$D$7,Niestac!$R91))=FALSE,Opis_efektow_inz!$D$7,""),IF(ISERR(FIND(Opis_efektow_inz!$D$7,Niestac!$R91))=FALSE,", ",""))</f>
        <v/>
      </c>
      <c r="C85" s="198" t="str">
        <f>CONCATENATE(IF(ISERR(FIND(Opis_efektow_inz!$D$8,Niestac!$S91))=FALSE,Opis_efektow_inz!$D$8,""),IF(ISERR(FIND(Opis_efektow_inz!$D$8,Niestac!$S91))=FALSE,", ",""),IF(ISERR(FIND(Opis_efektow_inz!$D$9,Niestac!$S91))=FALSE,Opis_efektow_inz!$D$9,""),IF(ISERR(FIND(Opis_efektow_inz!$D$9,Niestac!$S91))=FALSE,", 
",""),IF(ISERR(FIND(Opis_efektow_inz!$D$10,Niestac!$S91))=FALSE,Opis_efektow_inz!$D$10,""),IF(ISERR(FIND(Opis_efektow_inz!$D$10,Niestac!$S91))=FALSE,", ",""),IF(ISERR(FIND(Opis_efektow_inz!$D$11,Niestac!$S91))=FALSE,Opis_efektow_inz!$D$11,""),IF(ISERR(FIND(Opis_efektow_inz!$D$11,Niestac!$S91))=FALSE,", ",""),IF(ISERR(FIND(Opis_efektow_inz!$D$12,Niestac!$S91))=FALSE,Opis_efektow_inz!$D$12,""),IF(ISERR(FIND(Opis_efektow_inz!$D$12,Niestac!$S91))=FALSE,", ",""),IF(ISERR(FIND(Opis_efektow_inz!$D$13,Niestac!$S91))=FALSE,Opis_efektow_inz!$D$13,""),IF(ISERR(FIND(Opis_efektow_inz!$D$13,Niestac!$S91))=FALSE,", ",""),IF(ISERR(FIND(Opis_efektow_inz!$D$14,Niestac!$S91))=FALSE,Opis_efektow_inz!$D$14,""),IF(ISERR(FIND(Opis_efektow_inz!$D$14,Niestac!$S91))=FALSE,", ",""),IF(ISERR(FIND(Opis_efektow_inz!$D$15,Niestac!$S91))=FALSE,Opis_efektow_inz!$D$15,""),IF(ISERR(FIND(Opis_efektow_inz!$D$15,Niestac!$S91))=FALSE,", ",""),IF(ISERR(FIND(Opis_efektow_inz!$D$16,Niestac!$S91))=FALSE,Opis_efektow_inz!$D$16,""),IF(ISERR(FIND(Opis_efektow_inz!$D$16,Niestac!$S91))=FALSE,", ",""),IF(ISERR(FIND(Opis_efektow_inz!$D$17,Niestac!$S91))=FALSE,Opis_efektow_inz!$D$17,""),IF(ISERR(FIND(Opis_efektow_inz!$D$17,Niestac!$S91))=FALSE,", ",""),IF(ISERR(FIND(Opis_efektow_inz!$D$18,Niestac!$S91))=FALSE,Opis_efektow_inz!$D$18,""),IF(ISERR(FIND(Opis_efektow_inz!$D$18,Niestac!$S91))=FALSE,", ",""),IF(ISERR(FIND(Opis_efektow_inz!$D$19,Niestac!$S91))=FALSE,Opis_efektow_inz!$D$19,""),IF(ISERR(FIND(Opis_efektow_inz!$D$19,Niestac!$S91))=FALSE,", ",""))</f>
        <v/>
      </c>
      <c r="D85" s="392"/>
      <c r="E85" s="391"/>
      <c r="F85" s="391"/>
      <c r="G85" s="391"/>
    </row>
    <row r="86" spans="1:7" s="147" customFormat="1" ht="13" x14ac:dyDescent="0.25">
      <c r="A86" s="253" t="str">
        <f>Niestac!C92</f>
        <v>Semestr 8:</v>
      </c>
      <c r="B86" s="381" t="str">
        <f>CONCATENATE(IF(ISERR(FIND(Opis_efektow_inz!$D$5,Niestac!$R92))=FALSE,Opis_efektow_inz!$D$5,""),IF(ISERR(FIND(Opis_efektow_inz!$D$5,Niestac!$R92))=FALSE,", ",""),IF(ISERR(FIND(Opis_efektow_inz!$D$6,Niestac!$R92))=FALSE,Opis_efektow_inz!$D$6,""),IF(ISERR(FIND(Opis_efektow_inz!$D$6,Niestac!$R92))=FALSE,", ",""),IF(ISERR(FIND(Opis_efektow_inz!$D$7,Niestac!$R92))=FALSE,Opis_efektow_inz!$D$7,""),IF(ISERR(FIND(Opis_efektow_inz!$D$7,Niestac!$R92))=FALSE,", ",""))</f>
        <v/>
      </c>
      <c r="C86" s="198" t="str">
        <f>CONCATENATE(IF(ISERR(FIND(Opis_efektow_inz!$D$8,Niestac!$S92))=FALSE,Opis_efektow_inz!$D$8,""),IF(ISERR(FIND(Opis_efektow_inz!$D$8,Niestac!$S92))=FALSE,", ",""),IF(ISERR(FIND(Opis_efektow_inz!$D$9,Niestac!$S92))=FALSE,Opis_efektow_inz!$D$9,""),IF(ISERR(FIND(Opis_efektow_inz!$D$9,Niestac!$S92))=FALSE,", 
",""),IF(ISERR(FIND(Opis_efektow_inz!$D$10,Niestac!$S92))=FALSE,Opis_efektow_inz!$D$10,""),IF(ISERR(FIND(Opis_efektow_inz!$D$10,Niestac!$S92))=FALSE,", ",""),IF(ISERR(FIND(Opis_efektow_inz!$D$11,Niestac!$S92))=FALSE,Opis_efektow_inz!$D$11,""),IF(ISERR(FIND(Opis_efektow_inz!$D$11,Niestac!$S92))=FALSE,", ",""),IF(ISERR(FIND(Opis_efektow_inz!$D$12,Niestac!$S92))=FALSE,Opis_efektow_inz!$D$12,""),IF(ISERR(FIND(Opis_efektow_inz!$D$12,Niestac!$S92))=FALSE,", ",""),IF(ISERR(FIND(Opis_efektow_inz!$D$13,Niestac!$S92))=FALSE,Opis_efektow_inz!$D$13,""),IF(ISERR(FIND(Opis_efektow_inz!$D$13,Niestac!$S92))=FALSE,", ",""),IF(ISERR(FIND(Opis_efektow_inz!$D$14,Niestac!$S92))=FALSE,Opis_efektow_inz!$D$14,""),IF(ISERR(FIND(Opis_efektow_inz!$D$14,Niestac!$S92))=FALSE,", ",""),IF(ISERR(FIND(Opis_efektow_inz!$D$15,Niestac!$S92))=FALSE,Opis_efektow_inz!$D$15,""),IF(ISERR(FIND(Opis_efektow_inz!$D$15,Niestac!$S92))=FALSE,", ",""),IF(ISERR(FIND(Opis_efektow_inz!$D$16,Niestac!$S92))=FALSE,Opis_efektow_inz!$D$16,""),IF(ISERR(FIND(Opis_efektow_inz!$D$16,Niestac!$S92))=FALSE,", ",""),IF(ISERR(FIND(Opis_efektow_inz!$D$17,Niestac!$S92))=FALSE,Opis_efektow_inz!$D$17,""),IF(ISERR(FIND(Opis_efektow_inz!$D$17,Niestac!$S92))=FALSE,", ",""),IF(ISERR(FIND(Opis_efektow_inz!$D$18,Niestac!$S92))=FALSE,Opis_efektow_inz!$D$18,""),IF(ISERR(FIND(Opis_efektow_inz!$D$18,Niestac!$S92))=FALSE,", ",""),IF(ISERR(FIND(Opis_efektow_inz!$D$19,Niestac!$S92))=FALSE,Opis_efektow_inz!$D$19,""),IF(ISERR(FIND(Opis_efektow_inz!$D$19,Niestac!$S92))=FALSE,", ",""))</f>
        <v/>
      </c>
      <c r="D86" s="392"/>
      <c r="E86" s="391"/>
      <c r="F86" s="391"/>
      <c r="G86" s="391"/>
    </row>
    <row r="87" spans="1:7" s="147" customFormat="1" x14ac:dyDescent="0.25">
      <c r="A87" s="92" t="str">
        <f>Niestac!C93</f>
        <v>Moduł kształcenia</v>
      </c>
      <c r="B87" s="381" t="str">
        <f>CONCATENATE(IF(ISERR(FIND(Opis_efektow_inz!$D$5,Niestac!$R93))=FALSE,Opis_efektow_inz!$D$5,""),IF(ISERR(FIND(Opis_efektow_inz!$D$5,Niestac!$R93))=FALSE,", ",""),IF(ISERR(FIND(Opis_efektow_inz!$D$6,Niestac!$R93))=FALSE,Opis_efektow_inz!$D$6,""),IF(ISERR(FIND(Opis_efektow_inz!$D$6,Niestac!$R93))=FALSE,", ",""),IF(ISERR(FIND(Opis_efektow_inz!$D$7,Niestac!$R93))=FALSE,Opis_efektow_inz!$D$7,""),IF(ISERR(FIND(Opis_efektow_inz!$D$7,Niestac!$R93))=FALSE,", ",""))</f>
        <v/>
      </c>
      <c r="C87" s="198" t="str">
        <f>CONCATENATE(IF(ISERR(FIND(Opis_efektow_inz!$D$8,Niestac!$S93))=FALSE,Opis_efektow_inz!$D$8,""),IF(ISERR(FIND(Opis_efektow_inz!$D$8,Niestac!$S93))=FALSE,", ",""),IF(ISERR(FIND(Opis_efektow_inz!$D$9,Niestac!$S93))=FALSE,Opis_efektow_inz!$D$9,""),IF(ISERR(FIND(Opis_efektow_inz!$D$9,Niestac!$S93))=FALSE,", 
",""),IF(ISERR(FIND(Opis_efektow_inz!$D$10,Niestac!$S93))=FALSE,Opis_efektow_inz!$D$10,""),IF(ISERR(FIND(Opis_efektow_inz!$D$10,Niestac!$S93))=FALSE,", ",""),IF(ISERR(FIND(Opis_efektow_inz!$D$11,Niestac!$S93))=FALSE,Opis_efektow_inz!$D$11,""),IF(ISERR(FIND(Opis_efektow_inz!$D$11,Niestac!$S93))=FALSE,", ",""),IF(ISERR(FIND(Opis_efektow_inz!$D$12,Niestac!$S93))=FALSE,Opis_efektow_inz!$D$12,""),IF(ISERR(FIND(Opis_efektow_inz!$D$12,Niestac!$S93))=FALSE,", ",""),IF(ISERR(FIND(Opis_efektow_inz!$D$13,Niestac!$S93))=FALSE,Opis_efektow_inz!$D$13,""),IF(ISERR(FIND(Opis_efektow_inz!$D$13,Niestac!$S93))=FALSE,", ",""),IF(ISERR(FIND(Opis_efektow_inz!$D$14,Niestac!$S93))=FALSE,Opis_efektow_inz!$D$14,""),IF(ISERR(FIND(Opis_efektow_inz!$D$14,Niestac!$S93))=FALSE,", ",""),IF(ISERR(FIND(Opis_efektow_inz!$D$15,Niestac!$S93))=FALSE,Opis_efektow_inz!$D$15,""),IF(ISERR(FIND(Opis_efektow_inz!$D$15,Niestac!$S93))=FALSE,", ",""),IF(ISERR(FIND(Opis_efektow_inz!$D$16,Niestac!$S93))=FALSE,Opis_efektow_inz!$D$16,""),IF(ISERR(FIND(Opis_efektow_inz!$D$16,Niestac!$S93))=FALSE,", ",""),IF(ISERR(FIND(Opis_efektow_inz!$D$17,Niestac!$S93))=FALSE,Opis_efektow_inz!$D$17,""),IF(ISERR(FIND(Opis_efektow_inz!$D$17,Niestac!$S93))=FALSE,", ",""),IF(ISERR(FIND(Opis_efektow_inz!$D$18,Niestac!$S93))=FALSE,Opis_efektow_inz!$D$18,""),IF(ISERR(FIND(Opis_efektow_inz!$D$18,Niestac!$S93))=FALSE,", ",""),IF(ISERR(FIND(Opis_efektow_inz!$D$19,Niestac!$S93))=FALSE,Opis_efektow_inz!$D$19,""),IF(ISERR(FIND(Opis_efektow_inz!$D$19,Niestac!$S93))=FALSE,", ",""))</f>
        <v/>
      </c>
      <c r="D87" s="392"/>
      <c r="E87" s="391"/>
      <c r="F87" s="391"/>
      <c r="G87" s="391"/>
    </row>
    <row r="88" spans="1:7" s="147" customFormat="1" ht="25" x14ac:dyDescent="0.25">
      <c r="A88" s="92" t="str">
        <f>Niestac!C94</f>
        <v xml:space="preserve">Przygotowanie pracy dyplomowej </v>
      </c>
      <c r="B88" s="381" t="str">
        <f>CONCATENATE(IF(ISERR(FIND(Opis_efektow_inz!$D$5,Niestac!$R94))=FALSE,Opis_efektow_inz!$D$5,""),IF(ISERR(FIND(Opis_efektow_inz!$D$5,Niestac!$R94))=FALSE,", ",""),IF(ISERR(FIND(Opis_efektow_inz!$D$6,Niestac!$R94))=FALSE,Opis_efektow_inz!$D$6,""),IF(ISERR(FIND(Opis_efektow_inz!$D$6,Niestac!$R94))=FALSE,", ",""),IF(ISERR(FIND(Opis_efektow_inz!$D$7,Niestac!$R94))=FALSE,Opis_efektow_inz!$D$7,""),IF(ISERR(FIND(Opis_efektow_inz!$D$7,Niestac!$R94))=FALSE,", ",""))</f>
        <v xml:space="preserve">K1st_W6, K1st_W7, </v>
      </c>
      <c r="C88" s="198" t="str">
        <f>CONCATENATE(IF(ISERR(FIND(Opis_efektow_inz!$D$8,Niestac!$S94))=FALSE,Opis_efektow_inz!$D$8,""),IF(ISERR(FIND(Opis_efektow_inz!$D$8,Niestac!$S94))=FALSE,", ",""),IF(ISERR(FIND(Opis_efektow_inz!$D$9,Niestac!$S94))=FALSE,Opis_efektow_inz!$D$9,""),IF(ISERR(FIND(Opis_efektow_inz!$D$9,Niestac!$S94))=FALSE,", 
",""),IF(ISERR(FIND(Opis_efektow_inz!$D$10,Niestac!$S94))=FALSE,Opis_efektow_inz!$D$10,""),IF(ISERR(FIND(Opis_efektow_inz!$D$10,Niestac!$S94))=FALSE,", ",""),IF(ISERR(FIND(Opis_efektow_inz!$D$11,Niestac!$S94))=FALSE,Opis_efektow_inz!$D$11,""),IF(ISERR(FIND(Opis_efektow_inz!$D$11,Niestac!$S94))=FALSE,", ",""),IF(ISERR(FIND(Opis_efektow_inz!$D$12,Niestac!$S94))=FALSE,Opis_efektow_inz!$D$12,""),IF(ISERR(FIND(Opis_efektow_inz!$D$12,Niestac!$S94))=FALSE,", ",""),IF(ISERR(FIND(Opis_efektow_inz!$D$13,Niestac!$S94))=FALSE,Opis_efektow_inz!$D$13,""),IF(ISERR(FIND(Opis_efektow_inz!$D$13,Niestac!$S94))=FALSE,", ",""),IF(ISERR(FIND(Opis_efektow_inz!$D$14,Niestac!$S94))=FALSE,Opis_efektow_inz!$D$14,""),IF(ISERR(FIND(Opis_efektow_inz!$D$14,Niestac!$S94))=FALSE,", ",""),IF(ISERR(FIND(Opis_efektow_inz!$D$15,Niestac!$S94))=FALSE,Opis_efektow_inz!$D$15,""),IF(ISERR(FIND(Opis_efektow_inz!$D$15,Niestac!$S94))=FALSE,", ",""),IF(ISERR(FIND(Opis_efektow_inz!$D$16,Niestac!$S94))=FALSE,Opis_efektow_inz!$D$16,""),IF(ISERR(FIND(Opis_efektow_inz!$D$16,Niestac!$S94))=FALSE,", ",""),IF(ISERR(FIND(Opis_efektow_inz!$D$17,Niestac!$S94))=FALSE,Opis_efektow_inz!$D$17,""),IF(ISERR(FIND(Opis_efektow_inz!$D$17,Niestac!$S94))=FALSE,", ",""),IF(ISERR(FIND(Opis_efektow_inz!$D$18,Niestac!$S94))=FALSE,Opis_efektow_inz!$D$18,""),IF(ISERR(FIND(Opis_efektow_inz!$D$18,Niestac!$S94))=FALSE,", ",""),IF(ISERR(FIND(Opis_efektow_inz!$D$19,Niestac!$S94))=FALSE,Opis_efektow_inz!$D$19,""),IF(ISERR(FIND(Opis_efektow_inz!$D$19,Niestac!$S94))=FALSE,", ",""))</f>
        <v xml:space="preserve">K1st_U3, K1st_U4, 
K1st_U5, K1st_U9, </v>
      </c>
      <c r="D88" s="110" t="s">
        <v>267</v>
      </c>
      <c r="E88" s="391"/>
      <c r="F88" s="391"/>
      <c r="G88" s="391"/>
    </row>
    <row r="89" spans="1:7" s="147" customFormat="1" ht="25" x14ac:dyDescent="0.25">
      <c r="A89" s="92" t="str">
        <f>Niestac!C95</f>
        <v>Przetwarzanie masywnych danych - BigData</v>
      </c>
      <c r="B89" s="381" t="str">
        <f>CONCATENATE(IF(ISERR(FIND(Opis_efektow_inz!$D$5,Niestac!$R95))=FALSE,Opis_efektow_inz!$D$5,""),IF(ISERR(FIND(Opis_efektow_inz!$D$5,Niestac!$R95))=FALSE,", ",""),IF(ISERR(FIND(Opis_efektow_inz!$D$6,Niestac!$R95))=FALSE,Opis_efektow_inz!$D$6,""),IF(ISERR(FIND(Opis_efektow_inz!$D$6,Niestac!$R95))=FALSE,", ",""),IF(ISERR(FIND(Opis_efektow_inz!$D$7,Niestac!$R95))=FALSE,Opis_efektow_inz!$D$7,""),IF(ISERR(FIND(Opis_efektow_inz!$D$7,Niestac!$R95))=FALSE,", ",""))</f>
        <v xml:space="preserve">K1st_W7, </v>
      </c>
      <c r="C89" s="198" t="str">
        <f>CONCATENATE(IF(ISERR(FIND(Opis_efektow_inz!$D$8,Niestac!$S95))=FALSE,Opis_efektow_inz!$D$8,""),IF(ISERR(FIND(Opis_efektow_inz!$D$8,Niestac!$S95))=FALSE,", ",""),IF(ISERR(FIND(Opis_efektow_inz!$D$9,Niestac!$S95))=FALSE,Opis_efektow_inz!$D$9,""),IF(ISERR(FIND(Opis_efektow_inz!$D$9,Niestac!$S95))=FALSE,", 
",""),IF(ISERR(FIND(Opis_efektow_inz!$D$10,Niestac!$S95))=FALSE,Opis_efektow_inz!$D$10,""),IF(ISERR(FIND(Opis_efektow_inz!$D$10,Niestac!$S95))=FALSE,", ",""),IF(ISERR(FIND(Opis_efektow_inz!$D$11,Niestac!$S95))=FALSE,Opis_efektow_inz!$D$11,""),IF(ISERR(FIND(Opis_efektow_inz!$D$11,Niestac!$S95))=FALSE,", ",""),IF(ISERR(FIND(Opis_efektow_inz!$D$12,Niestac!$S95))=FALSE,Opis_efektow_inz!$D$12,""),IF(ISERR(FIND(Opis_efektow_inz!$D$12,Niestac!$S95))=FALSE,", ",""),IF(ISERR(FIND(Opis_efektow_inz!$D$13,Niestac!$S95))=FALSE,Opis_efektow_inz!$D$13,""),IF(ISERR(FIND(Opis_efektow_inz!$D$13,Niestac!$S95))=FALSE,", ",""),IF(ISERR(FIND(Opis_efektow_inz!$D$14,Niestac!$S95))=FALSE,Opis_efektow_inz!$D$14,""),IF(ISERR(FIND(Opis_efektow_inz!$D$14,Niestac!$S95))=FALSE,", ",""),IF(ISERR(FIND(Opis_efektow_inz!$D$15,Niestac!$S95))=FALSE,Opis_efektow_inz!$D$15,""),IF(ISERR(FIND(Opis_efektow_inz!$D$15,Niestac!$S95))=FALSE,", ",""),IF(ISERR(FIND(Opis_efektow_inz!$D$16,Niestac!$S95))=FALSE,Opis_efektow_inz!$D$16,""),IF(ISERR(FIND(Opis_efektow_inz!$D$16,Niestac!$S95))=FALSE,", ",""),IF(ISERR(FIND(Opis_efektow_inz!$D$17,Niestac!$S95))=FALSE,Opis_efektow_inz!$D$17,""),IF(ISERR(FIND(Opis_efektow_inz!$D$17,Niestac!$S95))=FALSE,", ",""),IF(ISERR(FIND(Opis_efektow_inz!$D$18,Niestac!$S95))=FALSE,Opis_efektow_inz!$D$18,""),IF(ISERR(FIND(Opis_efektow_inz!$D$18,Niestac!$S95))=FALSE,", ",""),IF(ISERR(FIND(Opis_efektow_inz!$D$19,Niestac!$S95))=FALSE,Opis_efektow_inz!$D$19,""),IF(ISERR(FIND(Opis_efektow_inz!$D$19,Niestac!$S95))=FALSE,", ",""))</f>
        <v xml:space="preserve">K1st_U4, 
K1st_U10, K1st_U11, </v>
      </c>
      <c r="D89" s="110" t="s">
        <v>267</v>
      </c>
      <c r="E89" s="391"/>
      <c r="F89" s="391"/>
      <c r="G89" s="391"/>
    </row>
    <row r="90" spans="1:7" s="147" customFormat="1" x14ac:dyDescent="0.25">
      <c r="A90" s="92" t="str">
        <f>Niestac!C96</f>
        <v>Seminarium dyplomowe</v>
      </c>
      <c r="B90" s="381" t="str">
        <f>CONCATENATE(IF(ISERR(FIND(Opis_efektow_inz!$D$5,Niestac!$R96))=FALSE,Opis_efektow_inz!$D$5,""),IF(ISERR(FIND(Opis_efektow_inz!$D$5,Niestac!$R96))=FALSE,", ",""),IF(ISERR(FIND(Opis_efektow_inz!$D$6,Niestac!$R96))=FALSE,Opis_efektow_inz!$D$6,""),IF(ISERR(FIND(Opis_efektow_inz!$D$6,Niestac!$R96))=FALSE,", ",""),IF(ISERR(FIND(Opis_efektow_inz!$D$7,Niestac!$R96))=FALSE,Opis_efektow_inz!$D$7,""),IF(ISERR(FIND(Opis_efektow_inz!$D$7,Niestac!$R96))=FALSE,", ",""))</f>
        <v xml:space="preserve">K1st_W6, K1st_W7, </v>
      </c>
      <c r="C90" s="198" t="str">
        <f>CONCATENATE(IF(ISERR(FIND(Opis_efektow_inz!$D$8,Niestac!$S96))=FALSE,Opis_efektow_inz!$D$8,""),IF(ISERR(FIND(Opis_efektow_inz!$D$8,Niestac!$S96))=FALSE,", ",""),IF(ISERR(FIND(Opis_efektow_inz!$D$9,Niestac!$S96))=FALSE,Opis_efektow_inz!$D$9,""),IF(ISERR(FIND(Opis_efektow_inz!$D$9,Niestac!$S96))=FALSE,", 
",""),IF(ISERR(FIND(Opis_efektow_inz!$D$10,Niestac!$S96))=FALSE,Opis_efektow_inz!$D$10,""),IF(ISERR(FIND(Opis_efektow_inz!$D$10,Niestac!$S96))=FALSE,", ",""),IF(ISERR(FIND(Opis_efektow_inz!$D$11,Niestac!$S96))=FALSE,Opis_efektow_inz!$D$11,""),IF(ISERR(FIND(Opis_efektow_inz!$D$11,Niestac!$S96))=FALSE,", ",""),IF(ISERR(FIND(Opis_efektow_inz!$D$12,Niestac!$S96))=FALSE,Opis_efektow_inz!$D$12,""),IF(ISERR(FIND(Opis_efektow_inz!$D$12,Niestac!$S96))=FALSE,", ",""),IF(ISERR(FIND(Opis_efektow_inz!$D$13,Niestac!$S96))=FALSE,Opis_efektow_inz!$D$13,""),IF(ISERR(FIND(Opis_efektow_inz!$D$13,Niestac!$S96))=FALSE,", ",""),IF(ISERR(FIND(Opis_efektow_inz!$D$14,Niestac!$S96))=FALSE,Opis_efektow_inz!$D$14,""),IF(ISERR(FIND(Opis_efektow_inz!$D$14,Niestac!$S96))=FALSE,", ",""),IF(ISERR(FIND(Opis_efektow_inz!$D$15,Niestac!$S96))=FALSE,Opis_efektow_inz!$D$15,""),IF(ISERR(FIND(Opis_efektow_inz!$D$15,Niestac!$S96))=FALSE,", ",""),IF(ISERR(FIND(Opis_efektow_inz!$D$16,Niestac!$S96))=FALSE,Opis_efektow_inz!$D$16,""),IF(ISERR(FIND(Opis_efektow_inz!$D$16,Niestac!$S96))=FALSE,", ",""),IF(ISERR(FIND(Opis_efektow_inz!$D$17,Niestac!$S96))=FALSE,Opis_efektow_inz!$D$17,""),IF(ISERR(FIND(Opis_efektow_inz!$D$17,Niestac!$S96))=FALSE,", ",""),IF(ISERR(FIND(Opis_efektow_inz!$D$18,Niestac!$S96))=FALSE,Opis_efektow_inz!$D$18,""),IF(ISERR(FIND(Opis_efektow_inz!$D$18,Niestac!$S96))=FALSE,", ",""),IF(ISERR(FIND(Opis_efektow_inz!$D$19,Niestac!$S96))=FALSE,Opis_efektow_inz!$D$19,""),IF(ISERR(FIND(Opis_efektow_inz!$D$19,Niestac!$S96))=FALSE,", ",""))</f>
        <v/>
      </c>
      <c r="D90" s="110" t="s">
        <v>269</v>
      </c>
      <c r="E90" s="391"/>
      <c r="F90" s="391"/>
      <c r="G90" s="391"/>
    </row>
    <row r="91" spans="1:7" s="147" customFormat="1" x14ac:dyDescent="0.25">
      <c r="A91" s="92" t="e">
        <f>Niestac!#REF!</f>
        <v>#REF!</v>
      </c>
      <c r="B91" s="381" t="str">
        <f>CONCATENATE(IF(ISERR(FIND(Opis_efektow_inz!$D$5,Niestac!#REF!))=FALSE,Opis_efektow_inz!$D$5,""),IF(ISERR(FIND(Opis_efektow_inz!$D$5,Niestac!#REF!))=FALSE,", ",""),IF(ISERR(FIND(Opis_efektow_inz!$D$6,Niestac!#REF!))=FALSE,Opis_efektow_inz!$D$6,""),IF(ISERR(FIND(Opis_efektow_inz!$D$6,Niestac!#REF!))=FALSE,", ",""),IF(ISERR(FIND(Opis_efektow_inz!$D$7,Niestac!#REF!))=FALSE,Opis_efektow_inz!$D$7,""),IF(ISERR(FIND(Opis_efektow_inz!$D$7,Niestac!#REF!))=FALSE,", ",""))</f>
        <v/>
      </c>
      <c r="C91" s="198" t="str">
        <f>CONCATENATE(IF(ISERR(FIND(Opis_efektow_inz!$D$8,Niestac!#REF!))=FALSE,Opis_efektow_inz!$D$8,""),IF(ISERR(FIND(Opis_efektow_inz!$D$8,Niestac!#REF!))=FALSE,", ",""),IF(ISERR(FIND(Opis_efektow_inz!$D$9,Niestac!#REF!))=FALSE,Opis_efektow_inz!$D$9,""),IF(ISERR(FIND(Opis_efektow_inz!$D$9,Niestac!#REF!))=FALSE,", 
",""),IF(ISERR(FIND(Opis_efektow_inz!$D$10,Niestac!#REF!))=FALSE,Opis_efektow_inz!$D$10,""),IF(ISERR(FIND(Opis_efektow_inz!$D$10,Niestac!#REF!))=FALSE,", ",""),IF(ISERR(FIND(Opis_efektow_inz!$D$11,Niestac!#REF!))=FALSE,Opis_efektow_inz!$D$11,""),IF(ISERR(FIND(Opis_efektow_inz!$D$11,Niestac!#REF!))=FALSE,", ",""),IF(ISERR(FIND(Opis_efektow_inz!$D$12,Niestac!#REF!))=FALSE,Opis_efektow_inz!$D$12,""),IF(ISERR(FIND(Opis_efektow_inz!$D$12,Niestac!#REF!))=FALSE,", ",""),IF(ISERR(FIND(Opis_efektow_inz!$D$13,Niestac!#REF!))=FALSE,Opis_efektow_inz!$D$13,""),IF(ISERR(FIND(Opis_efektow_inz!$D$13,Niestac!#REF!))=FALSE,", ",""),IF(ISERR(FIND(Opis_efektow_inz!$D$14,Niestac!#REF!))=FALSE,Opis_efektow_inz!$D$14,""),IF(ISERR(FIND(Opis_efektow_inz!$D$14,Niestac!#REF!))=FALSE,", ",""),IF(ISERR(FIND(Opis_efektow_inz!$D$15,Niestac!#REF!))=FALSE,Opis_efektow_inz!$D$15,""),IF(ISERR(FIND(Opis_efektow_inz!$D$15,Niestac!#REF!))=FALSE,", ",""),IF(ISERR(FIND(Opis_efektow_inz!$D$16,Niestac!#REF!))=FALSE,Opis_efektow_inz!$D$16,""),IF(ISERR(FIND(Opis_efektow_inz!$D$16,Niestac!#REF!))=FALSE,", ",""),IF(ISERR(FIND(Opis_efektow_inz!$D$17,Niestac!#REF!))=FALSE,Opis_efektow_inz!$D$17,""),IF(ISERR(FIND(Opis_efektow_inz!$D$17,Niestac!#REF!))=FALSE,", ",""),IF(ISERR(FIND(Opis_efektow_inz!$D$18,Niestac!#REF!))=FALSE,Opis_efektow_inz!$D$18,""),IF(ISERR(FIND(Opis_efektow_inz!$D$18,Niestac!#REF!))=FALSE,", ",""),IF(ISERR(FIND(Opis_efektow_inz!$D$19,Niestac!#REF!))=FALSE,Opis_efektow_inz!$D$19,""),IF(ISERR(FIND(Opis_efektow_inz!$D$19,Niestac!#REF!))=FALSE,", ",""))</f>
        <v/>
      </c>
      <c r="D91" s="110" t="s">
        <v>267</v>
      </c>
      <c r="E91" s="391"/>
      <c r="F91" s="391"/>
      <c r="G91" s="391"/>
    </row>
    <row r="92" spans="1:7" s="147" customFormat="1" ht="50" x14ac:dyDescent="0.25">
      <c r="A92" s="92" t="str">
        <f>Niestac!C98</f>
        <v xml:space="preserve">Przedmiot obieralny 14 - (nauki społeczne): Przedsiębiorczość w IT  / Koncepcja i narzędzia zarządzania nowoczesnym przedsiębiorstwem  </v>
      </c>
      <c r="B92" s="381" t="str">
        <f>CONCATENATE(IF(ISERR(FIND(Opis_efektow_inz!$D$5,Niestac!$R98))=FALSE,Opis_efektow_inz!$D$5,""),IF(ISERR(FIND(Opis_efektow_inz!$D$5,Niestac!$R98))=FALSE,", ",""),IF(ISERR(FIND(Opis_efektow_inz!$D$6,Niestac!$R98))=FALSE,Opis_efektow_inz!$D$6,""),IF(ISERR(FIND(Opis_efektow_inz!$D$6,Niestac!$R98))=FALSE,", ",""),IF(ISERR(FIND(Opis_efektow_inz!$D$7,Niestac!$R98))=FALSE,Opis_efektow_inz!$D$7,""),IF(ISERR(FIND(Opis_efektow_inz!$D$7,Niestac!$R98))=FALSE,", ",""))</f>
        <v xml:space="preserve">K1st_W10, </v>
      </c>
      <c r="C92" s="198" t="str">
        <f>CONCATENATE(IF(ISERR(FIND(Opis_efektow_inz!$D$8,Niestac!$S98))=FALSE,Opis_efektow_inz!$D$8,""),IF(ISERR(FIND(Opis_efektow_inz!$D$8,Niestac!$S98))=FALSE,", ",""),IF(ISERR(FIND(Opis_efektow_inz!$D$9,Niestac!$S98))=FALSE,Opis_efektow_inz!$D$9,""),IF(ISERR(FIND(Opis_efektow_inz!$D$9,Niestac!$S98))=FALSE,", 
",""),IF(ISERR(FIND(Opis_efektow_inz!$D$10,Niestac!$S98))=FALSE,Opis_efektow_inz!$D$10,""),IF(ISERR(FIND(Opis_efektow_inz!$D$10,Niestac!$S98))=FALSE,", ",""),IF(ISERR(FIND(Opis_efektow_inz!$D$11,Niestac!$S98))=FALSE,Opis_efektow_inz!$D$11,""),IF(ISERR(FIND(Opis_efektow_inz!$D$11,Niestac!$S98))=FALSE,", ",""),IF(ISERR(FIND(Opis_efektow_inz!$D$12,Niestac!$S98))=FALSE,Opis_efektow_inz!$D$12,""),IF(ISERR(FIND(Opis_efektow_inz!$D$12,Niestac!$S98))=FALSE,", ",""),IF(ISERR(FIND(Opis_efektow_inz!$D$13,Niestac!$S98))=FALSE,Opis_efektow_inz!$D$13,""),IF(ISERR(FIND(Opis_efektow_inz!$D$13,Niestac!$S98))=FALSE,", ",""),IF(ISERR(FIND(Opis_efektow_inz!$D$14,Niestac!$S98))=FALSE,Opis_efektow_inz!$D$14,""),IF(ISERR(FIND(Opis_efektow_inz!$D$14,Niestac!$S98))=FALSE,", ",""),IF(ISERR(FIND(Opis_efektow_inz!$D$15,Niestac!$S98))=FALSE,Opis_efektow_inz!$D$15,""),IF(ISERR(FIND(Opis_efektow_inz!$D$15,Niestac!$S98))=FALSE,", ",""),IF(ISERR(FIND(Opis_efektow_inz!$D$16,Niestac!$S98))=FALSE,Opis_efektow_inz!$D$16,""),IF(ISERR(FIND(Opis_efektow_inz!$D$16,Niestac!$S98))=FALSE,", ",""),IF(ISERR(FIND(Opis_efektow_inz!$D$17,Niestac!$S98))=FALSE,Opis_efektow_inz!$D$17,""),IF(ISERR(FIND(Opis_efektow_inz!$D$17,Niestac!$S98))=FALSE,", ",""),IF(ISERR(FIND(Opis_efektow_inz!$D$18,Niestac!$S98))=FALSE,Opis_efektow_inz!$D$18,""),IF(ISERR(FIND(Opis_efektow_inz!$D$18,Niestac!$S98))=FALSE,", ",""),IF(ISERR(FIND(Opis_efektow_inz!$D$19,Niestac!$S98))=FALSE,Opis_efektow_inz!$D$19,""),IF(ISERR(FIND(Opis_efektow_inz!$D$19,Niestac!$S98))=FALSE,", ",""))</f>
        <v xml:space="preserve">K1st_U5, K1st_U6, K1st_U7, </v>
      </c>
      <c r="D92" s="110" t="s">
        <v>290</v>
      </c>
      <c r="E92" s="391"/>
      <c r="F92" s="391"/>
      <c r="G92" s="391"/>
    </row>
    <row r="93" spans="1:7" s="147" customFormat="1" x14ac:dyDescent="0.25">
      <c r="A93" s="92" t="e">
        <f>Niestac!#REF!</f>
        <v>#REF!</v>
      </c>
      <c r="B93" s="381" t="str">
        <f>CONCATENATE(IF(ISERR(FIND(Opis_efektow_inz!$D$5,Niestac!#REF!))=FALSE,Opis_efektow_inz!$D$5,""),IF(ISERR(FIND(Opis_efektow_inz!$D$5,Niestac!#REF!))=FALSE,", ",""),IF(ISERR(FIND(Opis_efektow_inz!$D$6,Niestac!#REF!))=FALSE,Opis_efektow_inz!$D$6,""),IF(ISERR(FIND(Opis_efektow_inz!$D$6,Niestac!#REF!))=FALSE,", ",""),IF(ISERR(FIND(Opis_efektow_inz!$D$7,Niestac!#REF!))=FALSE,Opis_efektow_inz!$D$7,""),IF(ISERR(FIND(Opis_efektow_inz!$D$7,Niestac!#REF!))=FALSE,", ",""))</f>
        <v/>
      </c>
      <c r="C93" s="198" t="str">
        <f>CONCATENATE(IF(ISERR(FIND(Opis_efektow_inz!$D$8,Niestac!#REF!))=FALSE,Opis_efektow_inz!$D$8,""),IF(ISERR(FIND(Opis_efektow_inz!$D$8,Niestac!#REF!))=FALSE,", ",""),IF(ISERR(FIND(Opis_efektow_inz!$D$9,Niestac!#REF!))=FALSE,Opis_efektow_inz!$D$9,""),IF(ISERR(FIND(Opis_efektow_inz!$D$9,Niestac!#REF!))=FALSE,", 
",""),IF(ISERR(FIND(Opis_efektow_inz!$D$10,Niestac!#REF!))=FALSE,Opis_efektow_inz!$D$10,""),IF(ISERR(FIND(Opis_efektow_inz!$D$10,Niestac!#REF!))=FALSE,", ",""),IF(ISERR(FIND(Opis_efektow_inz!$D$11,Niestac!#REF!))=FALSE,Opis_efektow_inz!$D$11,""),IF(ISERR(FIND(Opis_efektow_inz!$D$11,Niestac!#REF!))=FALSE,", ",""),IF(ISERR(FIND(Opis_efektow_inz!$D$12,Niestac!#REF!))=FALSE,Opis_efektow_inz!$D$12,""),IF(ISERR(FIND(Opis_efektow_inz!$D$12,Niestac!#REF!))=FALSE,", ",""),IF(ISERR(FIND(Opis_efektow_inz!$D$13,Niestac!#REF!))=FALSE,Opis_efektow_inz!$D$13,""),IF(ISERR(FIND(Opis_efektow_inz!$D$13,Niestac!#REF!))=FALSE,", ",""),IF(ISERR(FIND(Opis_efektow_inz!$D$14,Niestac!#REF!))=FALSE,Opis_efektow_inz!$D$14,""),IF(ISERR(FIND(Opis_efektow_inz!$D$14,Niestac!#REF!))=FALSE,", ",""),IF(ISERR(FIND(Opis_efektow_inz!$D$15,Niestac!#REF!))=FALSE,Opis_efektow_inz!$D$15,""),IF(ISERR(FIND(Opis_efektow_inz!$D$15,Niestac!#REF!))=FALSE,", ",""),IF(ISERR(FIND(Opis_efektow_inz!$D$16,Niestac!#REF!))=FALSE,Opis_efektow_inz!$D$16,""),IF(ISERR(FIND(Opis_efektow_inz!$D$16,Niestac!#REF!))=FALSE,", ",""),IF(ISERR(FIND(Opis_efektow_inz!$D$17,Niestac!#REF!))=FALSE,Opis_efektow_inz!$D$17,""),IF(ISERR(FIND(Opis_efektow_inz!$D$17,Niestac!#REF!))=FALSE,", ",""),IF(ISERR(FIND(Opis_efektow_inz!$D$18,Niestac!#REF!))=FALSE,Opis_efektow_inz!$D$18,""),IF(ISERR(FIND(Opis_efektow_inz!$D$18,Niestac!#REF!))=FALSE,", ",""),IF(ISERR(FIND(Opis_efektow_inz!$D$19,Niestac!#REF!))=FALSE,Opis_efektow_inz!$D$19,""),IF(ISERR(FIND(Opis_efektow_inz!$D$19,Niestac!#REF!))=FALSE,", ",""))</f>
        <v/>
      </c>
      <c r="D93" s="392"/>
      <c r="E93" s="391"/>
      <c r="F93" s="391"/>
      <c r="G93" s="391"/>
    </row>
    <row r="94" spans="1:7" hidden="1" x14ac:dyDescent="0.25">
      <c r="A94" s="92">
        <f>Niestac!C99</f>
        <v>0</v>
      </c>
      <c r="B94" s="381" t="str">
        <f>CONCATENATE(IF(ISERR(FIND(Opis_efektow_inz!$D$5,Niestac!$R99))=FALSE,Opis_efektow_inz!$D$5,""),IF(ISERR(FIND(Opis_efektow_inz!$D$5,Niestac!$R99))=FALSE,", ",""),IF(ISERR(FIND(Opis_efektow_inz!$D$6,Niestac!$R99))=FALSE,Opis_efektow_inz!$D$6,""),IF(ISERR(FIND(Opis_efektow_inz!$D$6,Niestac!$R99))=FALSE,", ",""),IF(ISERR(FIND(Opis_efektow_inz!$D$7,Niestac!$R99))=FALSE,Opis_efektow_inz!$D$7,""),IF(ISERR(FIND(Opis_efektow_inz!$D$7,Niestac!$R99))=FALSE,", ",""))</f>
        <v/>
      </c>
      <c r="C94" s="198" t="str">
        <f>CONCATENATE(IF(ISERR(FIND(Opis_efektow_inz!$D$8,Niestac!$S99))=FALSE,Opis_efektow_inz!$D$8,""),IF(ISERR(FIND(Opis_efektow_inz!$D$8,Niestac!$S99))=FALSE,", ",""),IF(ISERR(FIND(Opis_efektow_inz!$D$9,Niestac!$S99))=FALSE,Opis_efektow_inz!$D$9,""),IF(ISERR(FIND(Opis_efektow_inz!$D$9,Niestac!$S99))=FALSE,", 
",""),IF(ISERR(FIND(Opis_efektow_inz!$D$10,Niestac!$S99))=FALSE,Opis_efektow_inz!$D$10,""),IF(ISERR(FIND(Opis_efektow_inz!$D$10,Niestac!$S99))=FALSE,", ",""),IF(ISERR(FIND(Opis_efektow_inz!$D$11,Niestac!$S99))=FALSE,Opis_efektow_inz!$D$11,""),IF(ISERR(FIND(Opis_efektow_inz!$D$11,Niestac!$S99))=FALSE,", ",""),IF(ISERR(FIND(Opis_efektow_inz!$D$12,Niestac!$S99))=FALSE,Opis_efektow_inz!$D$12,""),IF(ISERR(FIND(Opis_efektow_inz!$D$12,Niestac!$S99))=FALSE,", ",""),IF(ISERR(FIND(Opis_efektow_inz!$D$13,Niestac!$S99))=FALSE,Opis_efektow_inz!$D$13,""),IF(ISERR(FIND(Opis_efektow_inz!$D$13,Niestac!$S99))=FALSE,", ",""),IF(ISERR(FIND(Opis_efektow_inz!$D$14,Niestac!$S99))=FALSE,Opis_efektow_inz!$D$14,""),IF(ISERR(FIND(Opis_efektow_inz!$D$14,Niestac!$S99))=FALSE,", ",""),IF(ISERR(FIND(Opis_efektow_inz!$D$15,Niestac!$S99))=FALSE,Opis_efektow_inz!$D$15,""),IF(ISERR(FIND(Opis_efektow_inz!$D$15,Niestac!$S99))=FALSE,", ",""),IF(ISERR(FIND(Opis_efektow_inz!$D$16,Niestac!$S99))=FALSE,Opis_efektow_inz!$D$16,""),IF(ISERR(FIND(Opis_efektow_inz!$D$16,Niestac!$S99))=FALSE,", ",""),IF(ISERR(FIND(Opis_efektow_inz!$D$17,Niestac!$S99))=FALSE,Opis_efektow_inz!$D$17,""),IF(ISERR(FIND(Opis_efektow_inz!$D$17,Niestac!$S99))=FALSE,", ",""),IF(ISERR(FIND(Opis_efektow_inz!$D$18,Niestac!$S99))=FALSE,Opis_efektow_inz!$D$18,""),IF(ISERR(FIND(Opis_efektow_inz!$D$18,Niestac!$S99))=FALSE,", ",""),IF(ISERR(FIND(Opis_efektow_inz!$D$19,Niestac!$S99))=FALSE,Opis_efektow_inz!$D$19,""),IF(ISERR(FIND(Opis_efektow_inz!$D$19,Niestac!$S99))=FALSE,", ",""))</f>
        <v/>
      </c>
      <c r="D94" s="392"/>
      <c r="E94" s="142"/>
      <c r="F94" s="142"/>
      <c r="G94" s="142"/>
    </row>
    <row r="95" spans="1:7" x14ac:dyDescent="0.25">
      <c r="D95" s="142"/>
      <c r="E95" s="142"/>
      <c r="F95" s="142"/>
      <c r="G95" s="142"/>
    </row>
  </sheetData>
  <conditionalFormatting sqref="C4">
    <cfRule type="expression" dxfId="11" priority="28" stopIfTrue="1">
      <formula>#REF!="Kier?"</formula>
    </cfRule>
  </conditionalFormatting>
  <conditionalFormatting sqref="B4">
    <cfRule type="expression" dxfId="10" priority="29" stopIfTrue="1">
      <formula>#REF!="Podst?"</formula>
    </cfRule>
  </conditionalFormatting>
  <conditionalFormatting sqref="B5">
    <cfRule type="expression" dxfId="9" priority="31" stopIfTrue="1">
      <formula>#REF!="Podst?"</formula>
    </cfRule>
  </conditionalFormatting>
  <conditionalFormatting sqref="B5">
    <cfRule type="expression" dxfId="8" priority="26" stopIfTrue="1">
      <formula>#REF!="Podst?"</formula>
    </cfRule>
  </conditionalFormatting>
  <conditionalFormatting sqref="B6:B87">
    <cfRule type="expression" dxfId="7" priority="8" stopIfTrue="1">
      <formula>#REF!="Podst?"</formula>
    </cfRule>
  </conditionalFormatting>
  <conditionalFormatting sqref="B6:B87">
    <cfRule type="expression" dxfId="6" priority="7" stopIfTrue="1">
      <formula>#REF!="Podst?"</formula>
    </cfRule>
  </conditionalFormatting>
  <conditionalFormatting sqref="B7:B87">
    <cfRule type="expression" dxfId="5" priority="6" stopIfTrue="1">
      <formula>#REF!="Podst?"</formula>
    </cfRule>
  </conditionalFormatting>
  <conditionalFormatting sqref="B7:B87">
    <cfRule type="expression" dxfId="4" priority="5" stopIfTrue="1">
      <formula>#REF!="Podst?"</formula>
    </cfRule>
  </conditionalFormatting>
  <conditionalFormatting sqref="B88:B94">
    <cfRule type="expression" dxfId="3" priority="4" stopIfTrue="1">
      <formula>#REF!="Podst?"</formula>
    </cfRule>
  </conditionalFormatting>
  <conditionalFormatting sqref="B88:B94">
    <cfRule type="expression" dxfId="2" priority="3" stopIfTrue="1">
      <formula>#REF!="Podst?"</formula>
    </cfRule>
  </conditionalFormatting>
  <conditionalFormatting sqref="B88:B94">
    <cfRule type="expression" dxfId="1" priority="2" stopIfTrue="1">
      <formula>#REF!="Podst?"</formula>
    </cfRule>
  </conditionalFormatting>
  <conditionalFormatting sqref="B88:B94">
    <cfRule type="expression" dxfId="0" priority="1" stopIfTrue="1">
      <formula>#REF!="Podst?"</formula>
    </cfRule>
  </conditionalFormatting>
  <pageMargins left="0.7" right="0.7" top="0.75" bottom="0.75" header="0.3" footer="0.3"/>
  <pageSetup paperSize="9" scale="53" orientation="portrait" r:id="rId1"/>
  <rowBreaks count="1" manualBreakCount="1">
    <brk id="5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autoPageBreaks="0" fitToPage="1"/>
  </sheetPr>
  <dimension ref="A1:D19"/>
  <sheetViews>
    <sheetView zoomScaleNormal="100" workbookViewId="0">
      <selection activeCell="J14" sqref="J14"/>
    </sheetView>
  </sheetViews>
  <sheetFormatPr defaultRowHeight="12.5" x14ac:dyDescent="0.25"/>
  <cols>
    <col min="2" max="3" width="40.7265625" customWidth="1"/>
  </cols>
  <sheetData>
    <row r="1" spans="1:4" ht="39" customHeight="1" x14ac:dyDescent="0.5">
      <c r="A1" s="419" t="s">
        <v>103</v>
      </c>
      <c r="B1" s="420"/>
      <c r="C1" s="420"/>
      <c r="D1" s="421"/>
    </row>
    <row r="2" spans="1:4" ht="15.5" x14ac:dyDescent="0.45">
      <c r="A2" s="422" t="s">
        <v>104</v>
      </c>
      <c r="B2" s="423"/>
      <c r="C2" s="423"/>
      <c r="D2" s="424"/>
    </row>
    <row r="3" spans="1:4" ht="15" customHeight="1" x14ac:dyDescent="0.45">
      <c r="A3" s="193" t="s">
        <v>105</v>
      </c>
      <c r="B3" s="194" t="s">
        <v>15</v>
      </c>
      <c r="C3" s="194" t="s">
        <v>106</v>
      </c>
      <c r="D3" s="195" t="s">
        <v>105</v>
      </c>
    </row>
    <row r="4" spans="1:4" ht="15" customHeight="1" x14ac:dyDescent="0.25">
      <c r="A4" s="425" t="s">
        <v>268</v>
      </c>
      <c r="B4" s="426"/>
      <c r="C4" s="426"/>
      <c r="D4" s="426"/>
    </row>
    <row r="5" spans="1:4" s="142" customFormat="1" ht="46" x14ac:dyDescent="0.25">
      <c r="A5" s="387" t="s">
        <v>269</v>
      </c>
      <c r="B5" s="287" t="s">
        <v>214</v>
      </c>
      <c r="C5" s="288" t="s">
        <v>171</v>
      </c>
      <c r="D5" s="289" t="s">
        <v>170</v>
      </c>
    </row>
    <row r="6" spans="1:4" s="142" customFormat="1" ht="46" x14ac:dyDescent="0.25">
      <c r="A6" s="388"/>
      <c r="B6" s="290"/>
      <c r="C6" s="291" t="s">
        <v>173</v>
      </c>
      <c r="D6" s="292" t="s">
        <v>172</v>
      </c>
    </row>
    <row r="7" spans="1:4" s="142" customFormat="1" ht="46" x14ac:dyDescent="0.25">
      <c r="A7" s="293" t="s">
        <v>270</v>
      </c>
      <c r="B7" s="294" t="s">
        <v>215</v>
      </c>
      <c r="C7" s="295" t="s">
        <v>176</v>
      </c>
      <c r="D7" s="296" t="s">
        <v>175</v>
      </c>
    </row>
    <row r="8" spans="1:4" ht="57.5" x14ac:dyDescent="0.25">
      <c r="A8" s="286" t="s">
        <v>266</v>
      </c>
      <c r="B8" s="297" t="s">
        <v>271</v>
      </c>
      <c r="C8" s="298" t="s">
        <v>182</v>
      </c>
      <c r="D8" s="299" t="s">
        <v>181</v>
      </c>
    </row>
    <row r="9" spans="1:4" ht="80.5" x14ac:dyDescent="0.25">
      <c r="A9" s="387" t="s">
        <v>266</v>
      </c>
      <c r="B9" s="287" t="s">
        <v>216</v>
      </c>
      <c r="C9" s="300" t="s">
        <v>184</v>
      </c>
      <c r="D9" s="296" t="s">
        <v>183</v>
      </c>
    </row>
    <row r="10" spans="1:4" ht="46" x14ac:dyDescent="0.25">
      <c r="A10" s="387"/>
      <c r="B10" s="290"/>
      <c r="C10" s="291" t="s">
        <v>186</v>
      </c>
      <c r="D10" s="299" t="s">
        <v>185</v>
      </c>
    </row>
    <row r="11" spans="1:4" ht="34.5" x14ac:dyDescent="0.25">
      <c r="A11" s="389"/>
      <c r="B11" s="290"/>
      <c r="C11" s="295" t="s">
        <v>6</v>
      </c>
      <c r="D11" s="296" t="s">
        <v>187</v>
      </c>
    </row>
    <row r="12" spans="1:4" ht="46" x14ac:dyDescent="0.25">
      <c r="A12" s="388"/>
      <c r="B12" s="290"/>
      <c r="C12" s="298" t="s">
        <v>188</v>
      </c>
      <c r="D12" s="299" t="s">
        <v>145</v>
      </c>
    </row>
    <row r="13" spans="1:4" ht="34.5" x14ac:dyDescent="0.25">
      <c r="A13" s="389" t="s">
        <v>266</v>
      </c>
      <c r="B13" s="287" t="s">
        <v>217</v>
      </c>
      <c r="C13" s="301" t="s">
        <v>7</v>
      </c>
      <c r="D13" s="296" t="s">
        <v>189</v>
      </c>
    </row>
    <row r="14" spans="1:4" ht="103.5" x14ac:dyDescent="0.25">
      <c r="A14" s="388"/>
      <c r="B14" s="290"/>
      <c r="C14" s="302" t="s">
        <v>191</v>
      </c>
      <c r="D14" s="299" t="s">
        <v>190</v>
      </c>
    </row>
    <row r="15" spans="1:4" ht="126.5" x14ac:dyDescent="0.25">
      <c r="A15" s="387" t="s">
        <v>266</v>
      </c>
      <c r="B15" s="287" t="s">
        <v>218</v>
      </c>
      <c r="C15" s="303" t="s">
        <v>193</v>
      </c>
      <c r="D15" s="304" t="s">
        <v>192</v>
      </c>
    </row>
    <row r="16" spans="1:4" ht="34.5" x14ac:dyDescent="0.25">
      <c r="A16" s="389"/>
      <c r="B16" s="290"/>
      <c r="C16" s="305" t="s">
        <v>195</v>
      </c>
      <c r="D16" s="306" t="s">
        <v>194</v>
      </c>
    </row>
    <row r="17" spans="1:4" ht="23" x14ac:dyDescent="0.25">
      <c r="A17" s="389"/>
      <c r="B17" s="290"/>
      <c r="C17" s="295" t="s">
        <v>197</v>
      </c>
      <c r="D17" s="307" t="s">
        <v>196</v>
      </c>
    </row>
    <row r="18" spans="1:4" ht="34.5" x14ac:dyDescent="0.25">
      <c r="A18" s="389"/>
      <c r="B18" s="290"/>
      <c r="C18" s="308" t="s">
        <v>199</v>
      </c>
      <c r="D18" s="309" t="s">
        <v>198</v>
      </c>
    </row>
    <row r="19" spans="1:4" ht="34.5" x14ac:dyDescent="0.25">
      <c r="A19" s="388"/>
      <c r="B19" s="310"/>
      <c r="C19" s="295" t="s">
        <v>201</v>
      </c>
      <c r="D19" s="307" t="s">
        <v>200</v>
      </c>
    </row>
  </sheetData>
  <mergeCells count="3">
    <mergeCell ref="A1:D1"/>
    <mergeCell ref="A2:D2"/>
    <mergeCell ref="A4:D4"/>
  </mergeCells>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Zakresy nazwane</vt:lpstr>
      </vt:variant>
      <vt:variant>
        <vt:i4>30</vt:i4>
      </vt:variant>
    </vt:vector>
  </HeadingPairs>
  <TitlesOfParts>
    <vt:vector size="40" baseType="lpstr">
      <vt:lpstr>Niestac</vt:lpstr>
      <vt:lpstr>Tabela_efektow</vt:lpstr>
      <vt:lpstr>Wiedza</vt:lpstr>
      <vt:lpstr>Umiejetnosci</vt:lpstr>
      <vt:lpstr>Kompetencje</vt:lpstr>
      <vt:lpstr>Statystyki</vt:lpstr>
      <vt:lpstr>Klasy przedmiotów</vt:lpstr>
      <vt:lpstr>Kompetencje_inzynierskie</vt:lpstr>
      <vt:lpstr>Opis_efektow_inz</vt:lpstr>
      <vt:lpstr>Przedmioty obieralne</vt:lpstr>
      <vt:lpstr>_rok1</vt:lpstr>
      <vt:lpstr>_rok2</vt:lpstr>
      <vt:lpstr>_rok3</vt:lpstr>
      <vt:lpstr>_rok4</vt:lpstr>
      <vt:lpstr>_sem1</vt:lpstr>
      <vt:lpstr>_sem2</vt:lpstr>
      <vt:lpstr>_sem3</vt:lpstr>
      <vt:lpstr>_sem4</vt:lpstr>
      <vt:lpstr>_sem5</vt:lpstr>
      <vt:lpstr>_sem6</vt:lpstr>
      <vt:lpstr>_sem7</vt:lpstr>
      <vt:lpstr>_wyk1</vt:lpstr>
      <vt:lpstr>_wyk2</vt:lpstr>
      <vt:lpstr>_wyk3</vt:lpstr>
      <vt:lpstr>_wyk4</vt:lpstr>
      <vt:lpstr>_wyk5</vt:lpstr>
      <vt:lpstr>_wyk6</vt:lpstr>
      <vt:lpstr>_wyk7</vt:lpstr>
      <vt:lpstr>all</vt:lpstr>
      <vt:lpstr>'Klasy przedmiotów'!Obszar_wydruku</vt:lpstr>
      <vt:lpstr>Kompetencje_inzynierskie!Obszar_wydruku</vt:lpstr>
      <vt:lpstr>Niestac!Obszar_wydruku</vt:lpstr>
      <vt:lpstr>Tabela_efektow!Obszar_wydruku</vt:lpstr>
      <vt:lpstr>suma1</vt:lpstr>
      <vt:lpstr>suma2</vt:lpstr>
      <vt:lpstr>suma3</vt:lpstr>
      <vt:lpstr>suma4</vt:lpstr>
      <vt:lpstr>suma5</vt:lpstr>
      <vt:lpstr>suma6</vt:lpstr>
      <vt:lpstr>suma7</vt:lpstr>
    </vt:vector>
  </TitlesOfParts>
  <Company>Politechnika Poznańska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Zbyszko Królikowski;Katarzyna Małkowska</dc:creator>
  <cp:lastModifiedBy>Zbyszko Królikowski</cp:lastModifiedBy>
  <cp:lastPrinted>2018-09-28T17:49:30Z</cp:lastPrinted>
  <dcterms:created xsi:type="dcterms:W3CDTF">2008-06-20T16:27:18Z</dcterms:created>
  <dcterms:modified xsi:type="dcterms:W3CDTF">2020-07-06T16:48:48Z</dcterms:modified>
</cp:coreProperties>
</file>