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2210" yWindow="240" windowWidth="5210" windowHeight="8580" tabRatio="781"/>
  </bookViews>
  <sheets>
    <sheet name="Stac" sheetId="1" r:id="rId1"/>
    <sheet name="Tabela_efektow" sheetId="22" r:id="rId2"/>
    <sheet name="Wiedza" sheetId="17" r:id="rId3"/>
    <sheet name="Umiejetnosci" sheetId="20" r:id="rId4"/>
    <sheet name="Kompetencje" sheetId="21" r:id="rId5"/>
    <sheet name="Klasy przedmiotów" sheetId="23" r:id="rId6"/>
    <sheet name="Kompetencje inżynierskie" sheetId="24" r:id="rId7"/>
    <sheet name="Opis_efektow_inz" sheetId="25" r:id="rId8"/>
    <sheet name="Statystyki" sheetId="26" r:id="rId9"/>
    <sheet name="Arkusz1" sheetId="28" r:id="rId10"/>
  </sheets>
  <externalReferences>
    <externalReference r:id="rId11"/>
  </externalReferences>
  <definedNames>
    <definedName name="_xlnm._FilterDatabase" localSheetId="6" hidden="1">'Kompetencje inżynierskie'!$A$5:$D$38</definedName>
    <definedName name="_lec1" localSheetId="7">#REF!</definedName>
    <definedName name="_lec1">#REF!</definedName>
    <definedName name="_lec2">#REF!</definedName>
    <definedName name="_lec3">#REF!</definedName>
    <definedName name="_lec4">#REF!</definedName>
    <definedName name="_lec5">#REF!</definedName>
    <definedName name="_lec6">#REF!</definedName>
    <definedName name="_lec7">#REF!</definedName>
    <definedName name="_lec8">#REF!</definedName>
    <definedName name="_rok1" localSheetId="7">[1]Stac!$J$35</definedName>
    <definedName name="_rok1">Stac!$J$40</definedName>
    <definedName name="_rok2" localSheetId="7">[1]Stac!$J$61</definedName>
    <definedName name="_rok2">Stac!#REF!</definedName>
    <definedName name="_rok3" localSheetId="7">[1]Stac!$J$85</definedName>
    <definedName name="_rok3">Stac!#REF!</definedName>
    <definedName name="_rok4" localSheetId="7">[1]Stac!$J$97</definedName>
    <definedName name="_rok4">Stac!$J$51</definedName>
    <definedName name="_sem1">Stac!$I$24</definedName>
    <definedName name="_sem2">Stac!$I$39</definedName>
    <definedName name="_sem3">Stac!$I$49</definedName>
    <definedName name="_sem4">Stac!#REF!</definedName>
    <definedName name="_sem5">Stac!#REF!</definedName>
    <definedName name="_sem6">Stac!#REF!</definedName>
    <definedName name="_sem7">Stac!$I$51</definedName>
    <definedName name="_wyk1" localSheetId="7">[1]Stac!$E$21</definedName>
    <definedName name="_wyk1">Stac!$E$24</definedName>
    <definedName name="_wyk2" localSheetId="7">[1]Stac!$E$34</definedName>
    <definedName name="_wyk2">Stac!$E$39</definedName>
    <definedName name="_wyk3" localSheetId="7">[1]Stac!$E$48</definedName>
    <definedName name="_wyk3">Stac!$E$49</definedName>
    <definedName name="_wyk4" localSheetId="7">[1]Stac!$E$60</definedName>
    <definedName name="_wyk4">Stac!#REF!</definedName>
    <definedName name="_wyk5" localSheetId="7">[1]Stac!$E$71</definedName>
    <definedName name="_wyk5">Stac!#REF!</definedName>
    <definedName name="_wyk6" localSheetId="7">[1]Stac!$E$84</definedName>
    <definedName name="_wyk6">Stac!#REF!</definedName>
    <definedName name="_wyk7" localSheetId="7">[1]Stac!$E$97</definedName>
    <definedName name="_wyk7">Stac!$E$51</definedName>
    <definedName name="all" localSheetId="7">[1]Stac!#REF!</definedName>
    <definedName name="all">Stac!$D$56</definedName>
    <definedName name="_xlnm.Print_Area" localSheetId="5">'Klasy przedmiotów'!$A$1:$F$53</definedName>
    <definedName name="_xlnm.Print_Area" localSheetId="0">Stac!$B$1:$R$70</definedName>
    <definedName name="_xlnm.Print_Area" localSheetId="8">Statystyki!$A$1:$A$8</definedName>
    <definedName name="_xlnm.Print_Area" localSheetId="1">Tabela_efektow!$A$1:$AF$38</definedName>
    <definedName name="razem1" localSheetId="7">#REF!</definedName>
    <definedName name="razem1">#REF!</definedName>
    <definedName name="razem2" localSheetId="7">#REF!</definedName>
    <definedName name="razem2">#REF!</definedName>
    <definedName name="razem3" localSheetId="7">#REF!</definedName>
    <definedName name="razem3">#REF!</definedName>
    <definedName name="razem4">#REF!</definedName>
    <definedName name="razem5">#REF!</definedName>
    <definedName name="razem6">#REF!</definedName>
    <definedName name="razem7">#REF!</definedName>
    <definedName name="razem8">#REF!</definedName>
    <definedName name="semi1">#REF!</definedName>
    <definedName name="semi2">#REF!</definedName>
    <definedName name="semi3">#REF!</definedName>
    <definedName name="semi4">#REF!</definedName>
    <definedName name="semi5">#REF!</definedName>
    <definedName name="semi6">#REF!</definedName>
    <definedName name="semi7">#REF!</definedName>
    <definedName name="semi8">#REF!</definedName>
    <definedName name="suma1">Stac!$E$25</definedName>
    <definedName name="suma2">Stac!$E$40</definedName>
    <definedName name="suma3">Stac!$E$50</definedName>
    <definedName name="suma4">Stac!#REF!</definedName>
    <definedName name="suma5">Stac!#REF!</definedName>
    <definedName name="suma6">Stac!#REF!</definedName>
    <definedName name="suma7">Stac!$E$52</definedName>
    <definedName name="year1" localSheetId="7">#REF!</definedName>
    <definedName name="year1">#REF!</definedName>
    <definedName name="year2" localSheetId="7">#REF!</definedName>
    <definedName name="year2">#REF!</definedName>
    <definedName name="year3" localSheetId="7">#REF!</definedName>
    <definedName name="year3">#REF!</definedName>
    <definedName name="year4">#REF!</definedName>
  </definedNames>
  <calcPr calcId="145621"/>
</workbook>
</file>

<file path=xl/calcChain.xml><?xml version="1.0" encoding="utf-8"?>
<calcChain xmlns="http://schemas.openxmlformats.org/spreadsheetml/2006/main">
  <c r="F39" i="1" l="1"/>
  <c r="G39" i="1"/>
  <c r="H39" i="1"/>
  <c r="E39" i="1"/>
  <c r="J39" i="1"/>
  <c r="C38" i="24" l="1"/>
  <c r="B38" i="24"/>
  <c r="A38" i="24"/>
  <c r="C37" i="24"/>
  <c r="B37" i="24"/>
  <c r="A37" i="24"/>
  <c r="C36" i="24"/>
  <c r="B36" i="24"/>
  <c r="A36" i="24"/>
  <c r="C35" i="24"/>
  <c r="B35" i="24"/>
  <c r="A35" i="24"/>
  <c r="C34" i="24"/>
  <c r="B34" i="24"/>
  <c r="A34" i="24"/>
  <c r="C33" i="24"/>
  <c r="B33" i="24"/>
  <c r="A33" i="24"/>
  <c r="C32" i="24"/>
  <c r="B32" i="24"/>
  <c r="A32" i="24"/>
  <c r="C31" i="24"/>
  <c r="B31" i="24"/>
  <c r="A31" i="24"/>
  <c r="C30" i="24"/>
  <c r="B30" i="24"/>
  <c r="A30" i="24"/>
  <c r="C29" i="24"/>
  <c r="B29" i="24"/>
  <c r="A29" i="24"/>
  <c r="C28" i="24"/>
  <c r="B28" i="24"/>
  <c r="A28" i="24"/>
  <c r="C27" i="24"/>
  <c r="B27" i="24"/>
  <c r="A27" i="24"/>
  <c r="C26" i="24"/>
  <c r="B26" i="24"/>
  <c r="A26" i="24"/>
  <c r="C25" i="24"/>
  <c r="B25" i="24"/>
  <c r="A25" i="24"/>
  <c r="C24" i="24"/>
  <c r="B24" i="24"/>
  <c r="A24" i="24"/>
  <c r="C23" i="24"/>
  <c r="B23" i="24"/>
  <c r="A23" i="24"/>
  <c r="C22" i="24"/>
  <c r="B22" i="24"/>
  <c r="A22" i="24"/>
  <c r="C21" i="24"/>
  <c r="B21" i="24"/>
  <c r="A21" i="24"/>
  <c r="C20" i="24"/>
  <c r="B20" i="24"/>
  <c r="A20" i="24"/>
  <c r="C19" i="24"/>
  <c r="B19" i="24"/>
  <c r="A19" i="24"/>
  <c r="C18" i="24"/>
  <c r="B18" i="24"/>
  <c r="A18" i="24"/>
  <c r="C17" i="24"/>
  <c r="B17" i="24"/>
  <c r="A17" i="24"/>
  <c r="C16" i="24"/>
  <c r="B16" i="24"/>
  <c r="A16" i="24"/>
  <c r="C15" i="24"/>
  <c r="B15" i="24"/>
  <c r="A15" i="24"/>
  <c r="C14" i="24"/>
  <c r="B14" i="24"/>
  <c r="A14" i="24"/>
  <c r="C13" i="24"/>
  <c r="B13" i="24"/>
  <c r="A13" i="24"/>
  <c r="C12" i="24"/>
  <c r="B12" i="24"/>
  <c r="A12" i="24"/>
  <c r="C11" i="24"/>
  <c r="B11" i="24"/>
  <c r="A11" i="24"/>
  <c r="C10" i="24"/>
  <c r="B10" i="24"/>
  <c r="A10" i="24"/>
  <c r="C9" i="24"/>
  <c r="B9" i="24"/>
  <c r="A9" i="24"/>
  <c r="C8" i="24"/>
  <c r="B8" i="24"/>
  <c r="A8" i="24"/>
  <c r="C7" i="24"/>
  <c r="B7" i="24"/>
  <c r="A7" i="24"/>
  <c r="E49" i="1"/>
  <c r="A29" i="1"/>
  <c r="C6" i="24"/>
  <c r="B6" i="24"/>
  <c r="AF38" i="22"/>
  <c r="AE38" i="22"/>
  <c r="AD38" i="22"/>
  <c r="AC38" i="22"/>
  <c r="AF37" i="22"/>
  <c r="AE37" i="22"/>
  <c r="AD37" i="22"/>
  <c r="AC37" i="22"/>
  <c r="AF36" i="22"/>
  <c r="AE36" i="22"/>
  <c r="AD36" i="22"/>
  <c r="AC36" i="22"/>
  <c r="AF35" i="22"/>
  <c r="AE35" i="22"/>
  <c r="AD35" i="22"/>
  <c r="AC35" i="22"/>
  <c r="AF34" i="22"/>
  <c r="AE34" i="22"/>
  <c r="AD34" i="22"/>
  <c r="AC34" i="22"/>
  <c r="AF33" i="22"/>
  <c r="AE33" i="22"/>
  <c r="AD33" i="22"/>
  <c r="AC33" i="22"/>
  <c r="AF32" i="22"/>
  <c r="AE32" i="22"/>
  <c r="AD32" i="22"/>
  <c r="AC32" i="22"/>
  <c r="AF31" i="22"/>
  <c r="AE31" i="22"/>
  <c r="AD31" i="22"/>
  <c r="AC31" i="22"/>
  <c r="AF30" i="22"/>
  <c r="AE30" i="22"/>
  <c r="AD30" i="22"/>
  <c r="AC30" i="22"/>
  <c r="AF29" i="22"/>
  <c r="AE29" i="22"/>
  <c r="AD29" i="22"/>
  <c r="AC29" i="22"/>
  <c r="AF28" i="22"/>
  <c r="AE28" i="22"/>
  <c r="AD28" i="22"/>
  <c r="AC28" i="22"/>
  <c r="AF27" i="22"/>
  <c r="AE27" i="22"/>
  <c r="AD27" i="22"/>
  <c r="AC27" i="22"/>
  <c r="AF26" i="22"/>
  <c r="AE26" i="22"/>
  <c r="AD26" i="22"/>
  <c r="AC26" i="22"/>
  <c r="AF25" i="22"/>
  <c r="AE25" i="22"/>
  <c r="AD25" i="22"/>
  <c r="AC25" i="22"/>
  <c r="AF24" i="22"/>
  <c r="AE24" i="22"/>
  <c r="AD24" i="22"/>
  <c r="AC24" i="22"/>
  <c r="AF23" i="22"/>
  <c r="AE23" i="22"/>
  <c r="AD23" i="22"/>
  <c r="AC23" i="22"/>
  <c r="AF22" i="22"/>
  <c r="AE22" i="22"/>
  <c r="AD22" i="22"/>
  <c r="AC22" i="22"/>
  <c r="AF21" i="22"/>
  <c r="AE21" i="22"/>
  <c r="AD21" i="22"/>
  <c r="AC21" i="22"/>
  <c r="AF20" i="22"/>
  <c r="AE20" i="22"/>
  <c r="AD20" i="22"/>
  <c r="AC20" i="22"/>
  <c r="AF19" i="22"/>
  <c r="AE19" i="22"/>
  <c r="AD19" i="22"/>
  <c r="AC19" i="22"/>
  <c r="AF18" i="22"/>
  <c r="AE18" i="22"/>
  <c r="AD18" i="22"/>
  <c r="AC18" i="22"/>
  <c r="AF17" i="22"/>
  <c r="AE17" i="22"/>
  <c r="AD17" i="22"/>
  <c r="AC17" i="22"/>
  <c r="AF16" i="22"/>
  <c r="AE16" i="22"/>
  <c r="AD16" i="22"/>
  <c r="AC16" i="22"/>
  <c r="AF15" i="22"/>
  <c r="AE15" i="22"/>
  <c r="AD15" i="22"/>
  <c r="AC15" i="22"/>
  <c r="AF14" i="22"/>
  <c r="AE14" i="22"/>
  <c r="AD14" i="22"/>
  <c r="AC14" i="22"/>
  <c r="AF13" i="22"/>
  <c r="AE13" i="22"/>
  <c r="AD13" i="22"/>
  <c r="AC13" i="22"/>
  <c r="AF12" i="22"/>
  <c r="AE12" i="22"/>
  <c r="AD12" i="22"/>
  <c r="AC12" i="22"/>
  <c r="AF11" i="22"/>
  <c r="AE11" i="22"/>
  <c r="AD11" i="22"/>
  <c r="AC11" i="22"/>
  <c r="AF10" i="22"/>
  <c r="AE10" i="22"/>
  <c r="AD10" i="22"/>
  <c r="AC10" i="22"/>
  <c r="AF9" i="22"/>
  <c r="AE9" i="22"/>
  <c r="AD9" i="22"/>
  <c r="AC9" i="22"/>
  <c r="AF8" i="22"/>
  <c r="AE8" i="22"/>
  <c r="AD8" i="22"/>
  <c r="AC8" i="22"/>
  <c r="AF7" i="22"/>
  <c r="AE7" i="22"/>
  <c r="AD7" i="22"/>
  <c r="AC7" i="22"/>
  <c r="AF6" i="22"/>
  <c r="AE6" i="22"/>
  <c r="AD6" i="22"/>
  <c r="AC6" i="22"/>
  <c r="AA38" i="22"/>
  <c r="Z38" i="22"/>
  <c r="Y38" i="22"/>
  <c r="X38" i="22"/>
  <c r="W38" i="22"/>
  <c r="V38" i="22"/>
  <c r="U38" i="22"/>
  <c r="T38" i="22"/>
  <c r="S38" i="22"/>
  <c r="R38" i="22"/>
  <c r="Q38" i="22"/>
  <c r="P38" i="22"/>
  <c r="O38" i="22"/>
  <c r="N38" i="22"/>
  <c r="M38" i="22"/>
  <c r="L38" i="22"/>
  <c r="AA37" i="22"/>
  <c r="Z37" i="22"/>
  <c r="Y37" i="22"/>
  <c r="X37" i="22"/>
  <c r="W37" i="22"/>
  <c r="V37" i="22"/>
  <c r="U37" i="22"/>
  <c r="T37" i="22"/>
  <c r="S37" i="22"/>
  <c r="R37" i="22"/>
  <c r="Q37" i="22"/>
  <c r="P37" i="22"/>
  <c r="O37" i="22"/>
  <c r="N37" i="22"/>
  <c r="M37" i="22"/>
  <c r="L37" i="22"/>
  <c r="AA36" i="22"/>
  <c r="Z36" i="22"/>
  <c r="Y36" i="22"/>
  <c r="X36" i="22"/>
  <c r="W36" i="22"/>
  <c r="V36" i="22"/>
  <c r="U36" i="22"/>
  <c r="T36" i="22"/>
  <c r="S36" i="22"/>
  <c r="R36" i="22"/>
  <c r="Q36" i="22"/>
  <c r="P36" i="22"/>
  <c r="O36" i="22"/>
  <c r="N36" i="22"/>
  <c r="M36" i="22"/>
  <c r="L36" i="22"/>
  <c r="AA35" i="22"/>
  <c r="Z35" i="22"/>
  <c r="Y35" i="22"/>
  <c r="X35" i="22"/>
  <c r="W35" i="22"/>
  <c r="V35" i="22"/>
  <c r="U35" i="22"/>
  <c r="T35" i="22"/>
  <c r="S35" i="22"/>
  <c r="R35" i="22"/>
  <c r="Q35" i="22"/>
  <c r="P35" i="22"/>
  <c r="O35" i="22"/>
  <c r="N35" i="22"/>
  <c r="M35" i="22"/>
  <c r="L35" i="22"/>
  <c r="AA34" i="22"/>
  <c r="Z34" i="22"/>
  <c r="Y34" i="22"/>
  <c r="X34" i="22"/>
  <c r="W34" i="22"/>
  <c r="V34" i="22"/>
  <c r="U34" i="22"/>
  <c r="T34" i="22"/>
  <c r="S34" i="22"/>
  <c r="R34" i="22"/>
  <c r="Q34" i="22"/>
  <c r="P34" i="22"/>
  <c r="O34" i="22"/>
  <c r="N34" i="22"/>
  <c r="M34" i="22"/>
  <c r="L34" i="22"/>
  <c r="AA33" i="22"/>
  <c r="Z33" i="22"/>
  <c r="Y33" i="22"/>
  <c r="X33" i="22"/>
  <c r="W33" i="22"/>
  <c r="V33" i="22"/>
  <c r="U33" i="22"/>
  <c r="T33" i="22"/>
  <c r="S33" i="22"/>
  <c r="R33" i="22"/>
  <c r="Q33" i="22"/>
  <c r="P33" i="22"/>
  <c r="O33" i="22"/>
  <c r="N33" i="22"/>
  <c r="M33" i="22"/>
  <c r="L33" i="22"/>
  <c r="AA32" i="22"/>
  <c r="Z32" i="22"/>
  <c r="Y32" i="22"/>
  <c r="X32" i="22"/>
  <c r="W32" i="22"/>
  <c r="V32" i="22"/>
  <c r="U32" i="22"/>
  <c r="T32" i="22"/>
  <c r="S32" i="22"/>
  <c r="R32" i="22"/>
  <c r="Q32" i="22"/>
  <c r="P32" i="22"/>
  <c r="O32" i="22"/>
  <c r="N32" i="22"/>
  <c r="M32" i="22"/>
  <c r="L32" i="22"/>
  <c r="AA31" i="22"/>
  <c r="Z31" i="22"/>
  <c r="Y31" i="22"/>
  <c r="X31" i="22"/>
  <c r="W31" i="22"/>
  <c r="V31" i="22"/>
  <c r="U31" i="22"/>
  <c r="T31" i="22"/>
  <c r="S31" i="22"/>
  <c r="R31" i="22"/>
  <c r="Q31" i="22"/>
  <c r="P31" i="22"/>
  <c r="O31" i="22"/>
  <c r="N31" i="22"/>
  <c r="M31" i="22"/>
  <c r="L31" i="22"/>
  <c r="AA30" i="22"/>
  <c r="Z30" i="22"/>
  <c r="Y30" i="22"/>
  <c r="X30" i="22"/>
  <c r="W30" i="22"/>
  <c r="V30" i="22"/>
  <c r="U30" i="22"/>
  <c r="T30" i="22"/>
  <c r="S30" i="22"/>
  <c r="R30" i="22"/>
  <c r="Q30" i="22"/>
  <c r="P30" i="22"/>
  <c r="O30" i="22"/>
  <c r="N30" i="22"/>
  <c r="M30" i="22"/>
  <c r="L30" i="22"/>
  <c r="AA29" i="22"/>
  <c r="Z29" i="22"/>
  <c r="Y29" i="22"/>
  <c r="X29" i="22"/>
  <c r="W29" i="22"/>
  <c r="V29" i="22"/>
  <c r="U29" i="22"/>
  <c r="T29" i="22"/>
  <c r="S29" i="22"/>
  <c r="R29" i="22"/>
  <c r="Q29" i="22"/>
  <c r="P29" i="22"/>
  <c r="O29" i="22"/>
  <c r="N29" i="22"/>
  <c r="M29" i="22"/>
  <c r="L29" i="22"/>
  <c r="AA28" i="22"/>
  <c r="Z28" i="22"/>
  <c r="Y28" i="22"/>
  <c r="X28" i="22"/>
  <c r="W28" i="22"/>
  <c r="V28" i="22"/>
  <c r="U28" i="22"/>
  <c r="T28" i="22"/>
  <c r="S28" i="22"/>
  <c r="R28" i="22"/>
  <c r="Q28" i="22"/>
  <c r="P28" i="22"/>
  <c r="O28" i="22"/>
  <c r="N28" i="22"/>
  <c r="M28" i="22"/>
  <c r="L28" i="22"/>
  <c r="AA27" i="22"/>
  <c r="Z27" i="22"/>
  <c r="Y27" i="22"/>
  <c r="X27" i="22"/>
  <c r="W27" i="22"/>
  <c r="V27" i="22"/>
  <c r="U27" i="22"/>
  <c r="T27" i="22"/>
  <c r="S27" i="22"/>
  <c r="R27" i="22"/>
  <c r="Q27" i="22"/>
  <c r="P27" i="22"/>
  <c r="O27" i="22"/>
  <c r="N27" i="22"/>
  <c r="M27" i="22"/>
  <c r="L27" i="22"/>
  <c r="AA26" i="22"/>
  <c r="Z26" i="22"/>
  <c r="Y26" i="22"/>
  <c r="X26" i="22"/>
  <c r="W26" i="22"/>
  <c r="V26" i="22"/>
  <c r="U26" i="22"/>
  <c r="T26" i="22"/>
  <c r="S26" i="22"/>
  <c r="R26" i="22"/>
  <c r="Q26" i="22"/>
  <c r="P26" i="22"/>
  <c r="O26" i="22"/>
  <c r="N26" i="22"/>
  <c r="M26" i="22"/>
  <c r="L26" i="22"/>
  <c r="AA25" i="22"/>
  <c r="Z25" i="22"/>
  <c r="Y25" i="22"/>
  <c r="X25" i="22"/>
  <c r="W25" i="22"/>
  <c r="V25" i="22"/>
  <c r="U25" i="22"/>
  <c r="T25" i="22"/>
  <c r="S25" i="22"/>
  <c r="R25" i="22"/>
  <c r="Q25" i="22"/>
  <c r="P25" i="22"/>
  <c r="O25" i="22"/>
  <c r="N25" i="22"/>
  <c r="M25" i="22"/>
  <c r="L25" i="22"/>
  <c r="AA24" i="22"/>
  <c r="Z24" i="22"/>
  <c r="Y24" i="22"/>
  <c r="X24" i="22"/>
  <c r="W24" i="22"/>
  <c r="V24" i="22"/>
  <c r="U24" i="22"/>
  <c r="T24" i="22"/>
  <c r="S24" i="22"/>
  <c r="R24" i="22"/>
  <c r="Q24" i="22"/>
  <c r="P24" i="22"/>
  <c r="O24" i="22"/>
  <c r="N24" i="22"/>
  <c r="M24" i="22"/>
  <c r="L24" i="22"/>
  <c r="AA23" i="22"/>
  <c r="Z23" i="22"/>
  <c r="Y23" i="22"/>
  <c r="X23" i="22"/>
  <c r="W23" i="22"/>
  <c r="V23" i="22"/>
  <c r="U23" i="22"/>
  <c r="T23" i="22"/>
  <c r="S23" i="22"/>
  <c r="R23" i="22"/>
  <c r="Q23" i="22"/>
  <c r="P23" i="22"/>
  <c r="O23" i="22"/>
  <c r="N23" i="22"/>
  <c r="M23" i="22"/>
  <c r="L23" i="22"/>
  <c r="AA22" i="22"/>
  <c r="Z22" i="22"/>
  <c r="Y22" i="22"/>
  <c r="X22" i="22"/>
  <c r="W22" i="22"/>
  <c r="V22" i="22"/>
  <c r="U22" i="22"/>
  <c r="T22" i="22"/>
  <c r="S22" i="22"/>
  <c r="R22" i="22"/>
  <c r="Q22" i="22"/>
  <c r="P22" i="22"/>
  <c r="O22" i="22"/>
  <c r="N22" i="22"/>
  <c r="M22" i="22"/>
  <c r="L22" i="22"/>
  <c r="AA21" i="22"/>
  <c r="Z21" i="22"/>
  <c r="Y21" i="22"/>
  <c r="X21" i="22"/>
  <c r="W21" i="22"/>
  <c r="V21" i="22"/>
  <c r="U21" i="22"/>
  <c r="T21" i="22"/>
  <c r="S21" i="22"/>
  <c r="R21" i="22"/>
  <c r="Q21" i="22"/>
  <c r="P21" i="22"/>
  <c r="O21" i="22"/>
  <c r="N21" i="22"/>
  <c r="M21" i="22"/>
  <c r="L21" i="22"/>
  <c r="AA20" i="22"/>
  <c r="Z20" i="22"/>
  <c r="Y20" i="22"/>
  <c r="X20" i="22"/>
  <c r="W20" i="22"/>
  <c r="V20" i="22"/>
  <c r="U20" i="22"/>
  <c r="T20" i="22"/>
  <c r="S20" i="22"/>
  <c r="R20" i="22"/>
  <c r="Q20" i="22"/>
  <c r="P20" i="22"/>
  <c r="O20" i="22"/>
  <c r="N20" i="22"/>
  <c r="M20" i="22"/>
  <c r="L20" i="22"/>
  <c r="AA19" i="22"/>
  <c r="Z19" i="22"/>
  <c r="Y19" i="22"/>
  <c r="X19" i="22"/>
  <c r="W19" i="22"/>
  <c r="V19" i="22"/>
  <c r="U19" i="22"/>
  <c r="T19" i="22"/>
  <c r="S19" i="22"/>
  <c r="R19" i="22"/>
  <c r="Q19" i="22"/>
  <c r="P19" i="22"/>
  <c r="O19" i="22"/>
  <c r="N19" i="22"/>
  <c r="M19" i="22"/>
  <c r="L19" i="22"/>
  <c r="AA18" i="22"/>
  <c r="Z18" i="22"/>
  <c r="Y18" i="22"/>
  <c r="X18" i="22"/>
  <c r="W18" i="22"/>
  <c r="V18" i="22"/>
  <c r="U18" i="22"/>
  <c r="T18" i="22"/>
  <c r="S18" i="22"/>
  <c r="R18" i="22"/>
  <c r="Q18" i="22"/>
  <c r="P18" i="22"/>
  <c r="O18" i="22"/>
  <c r="N18" i="22"/>
  <c r="M18" i="22"/>
  <c r="L18" i="22"/>
  <c r="AA17" i="22"/>
  <c r="Z17" i="22"/>
  <c r="Y17" i="22"/>
  <c r="X17" i="22"/>
  <c r="W17" i="22"/>
  <c r="V17" i="22"/>
  <c r="U17" i="22"/>
  <c r="T17" i="22"/>
  <c r="S17" i="22"/>
  <c r="R17" i="22"/>
  <c r="Q17" i="22"/>
  <c r="P17" i="22"/>
  <c r="O17" i="22"/>
  <c r="N17" i="22"/>
  <c r="M17" i="22"/>
  <c r="L17" i="22"/>
  <c r="AA16" i="22"/>
  <c r="Z16" i="22"/>
  <c r="Y16" i="22"/>
  <c r="X16" i="22"/>
  <c r="W16" i="22"/>
  <c r="V16" i="22"/>
  <c r="U16" i="22"/>
  <c r="T16" i="22"/>
  <c r="S16" i="22"/>
  <c r="R16" i="22"/>
  <c r="Q16" i="22"/>
  <c r="P16" i="22"/>
  <c r="O16" i="22"/>
  <c r="N16" i="22"/>
  <c r="M16" i="22"/>
  <c r="L16" i="22"/>
  <c r="AA15" i="22"/>
  <c r="Z15" i="22"/>
  <c r="Y15" i="22"/>
  <c r="X15" i="22"/>
  <c r="W15" i="22"/>
  <c r="V15" i="22"/>
  <c r="U15" i="22"/>
  <c r="T15" i="22"/>
  <c r="S15" i="22"/>
  <c r="R15" i="22"/>
  <c r="Q15" i="22"/>
  <c r="P15" i="22"/>
  <c r="O15" i="22"/>
  <c r="N15" i="22"/>
  <c r="M15" i="22"/>
  <c r="L15" i="22"/>
  <c r="AA14" i="22"/>
  <c r="Z14" i="22"/>
  <c r="Y14" i="22"/>
  <c r="X14" i="22"/>
  <c r="W14" i="22"/>
  <c r="V14" i="22"/>
  <c r="U14" i="22"/>
  <c r="T14" i="22"/>
  <c r="S14" i="22"/>
  <c r="R14" i="22"/>
  <c r="Q14" i="22"/>
  <c r="P14" i="22"/>
  <c r="O14" i="22"/>
  <c r="N14" i="22"/>
  <c r="M14" i="22"/>
  <c r="L14" i="22"/>
  <c r="AA13" i="22"/>
  <c r="Z13" i="22"/>
  <c r="Y13" i="22"/>
  <c r="X13" i="22"/>
  <c r="W13" i="22"/>
  <c r="V13" i="22"/>
  <c r="U13" i="22"/>
  <c r="T13" i="22"/>
  <c r="S13" i="22"/>
  <c r="R13" i="22"/>
  <c r="Q13" i="22"/>
  <c r="P13" i="22"/>
  <c r="O13" i="22"/>
  <c r="N13" i="22"/>
  <c r="M13" i="22"/>
  <c r="L13" i="22"/>
  <c r="AA12" i="22"/>
  <c r="Z12" i="22"/>
  <c r="Y12" i="22"/>
  <c r="X12" i="22"/>
  <c r="W12" i="22"/>
  <c r="V12" i="22"/>
  <c r="U12" i="22"/>
  <c r="T12" i="22"/>
  <c r="S12" i="22"/>
  <c r="R12" i="22"/>
  <c r="Q12" i="22"/>
  <c r="P12" i="22"/>
  <c r="O12" i="22"/>
  <c r="N12" i="22"/>
  <c r="M12" i="22"/>
  <c r="L12" i="22"/>
  <c r="AA11" i="22"/>
  <c r="Z11" i="22"/>
  <c r="Y11" i="22"/>
  <c r="X11" i="22"/>
  <c r="W11" i="22"/>
  <c r="V11" i="22"/>
  <c r="U11" i="22"/>
  <c r="T11" i="22"/>
  <c r="S11" i="22"/>
  <c r="R11" i="22"/>
  <c r="Q11" i="22"/>
  <c r="P11" i="22"/>
  <c r="O11" i="22"/>
  <c r="N11" i="22"/>
  <c r="M11" i="22"/>
  <c r="L11" i="22"/>
  <c r="AA10" i="22"/>
  <c r="Z10" i="22"/>
  <c r="Y10" i="22"/>
  <c r="X10" i="22"/>
  <c r="W10" i="22"/>
  <c r="V10" i="22"/>
  <c r="U10" i="22"/>
  <c r="T10" i="22"/>
  <c r="S10" i="22"/>
  <c r="R10" i="22"/>
  <c r="Q10" i="22"/>
  <c r="P10" i="22"/>
  <c r="O10" i="22"/>
  <c r="N10" i="22"/>
  <c r="M10" i="22"/>
  <c r="L10" i="22"/>
  <c r="AA9" i="22"/>
  <c r="Z9" i="22"/>
  <c r="Y9" i="22"/>
  <c r="X9" i="22"/>
  <c r="W9" i="22"/>
  <c r="V9" i="22"/>
  <c r="U9" i="22"/>
  <c r="T9" i="22"/>
  <c r="S9" i="22"/>
  <c r="R9" i="22"/>
  <c r="Q9" i="22"/>
  <c r="P9" i="22"/>
  <c r="O9" i="22"/>
  <c r="N9" i="22"/>
  <c r="M9" i="22"/>
  <c r="L9" i="22"/>
  <c r="AA8" i="22"/>
  <c r="Z8" i="22"/>
  <c r="Y8" i="22"/>
  <c r="X8" i="22"/>
  <c r="W8" i="22"/>
  <c r="V8" i="22"/>
  <c r="U8" i="22"/>
  <c r="T8" i="22"/>
  <c r="S8" i="22"/>
  <c r="R8" i="22"/>
  <c r="Q8" i="22"/>
  <c r="P8" i="22"/>
  <c r="O8" i="22"/>
  <c r="N8" i="22"/>
  <c r="M8" i="22"/>
  <c r="L8" i="22"/>
  <c r="AA7" i="22"/>
  <c r="Z7" i="22"/>
  <c r="Y7" i="22"/>
  <c r="X7" i="22"/>
  <c r="W7" i="22"/>
  <c r="V7" i="22"/>
  <c r="U7" i="22"/>
  <c r="T7" i="22"/>
  <c r="S7" i="22"/>
  <c r="R7" i="22"/>
  <c r="Q7" i="22"/>
  <c r="P7" i="22"/>
  <c r="O7" i="22"/>
  <c r="N7" i="22"/>
  <c r="M7" i="22"/>
  <c r="L7" i="22"/>
  <c r="AA6" i="22"/>
  <c r="Z6" i="22"/>
  <c r="Y6" i="22"/>
  <c r="X6" i="22"/>
  <c r="W6" i="22"/>
  <c r="V6" i="22"/>
  <c r="U6" i="22"/>
  <c r="T6" i="22"/>
  <c r="S6" i="22"/>
  <c r="R6" i="22"/>
  <c r="Q6" i="22"/>
  <c r="P6" i="22"/>
  <c r="O6" i="22"/>
  <c r="N6" i="22"/>
  <c r="M6" i="22"/>
  <c r="L6" i="22"/>
  <c r="J38" i="22"/>
  <c r="I38" i="22"/>
  <c r="H38" i="22"/>
  <c r="G38" i="22"/>
  <c r="F38" i="22"/>
  <c r="E38" i="22"/>
  <c r="D38" i="22"/>
  <c r="C38" i="22"/>
  <c r="B38" i="22"/>
  <c r="J37" i="22"/>
  <c r="I37" i="22"/>
  <c r="H37" i="22"/>
  <c r="G37" i="22"/>
  <c r="F37" i="22"/>
  <c r="E37" i="22"/>
  <c r="D37" i="22"/>
  <c r="C37" i="22"/>
  <c r="B37" i="22"/>
  <c r="J36" i="22"/>
  <c r="I36" i="22"/>
  <c r="H36" i="22"/>
  <c r="G36" i="22"/>
  <c r="F36" i="22"/>
  <c r="E36" i="22"/>
  <c r="D36" i="22"/>
  <c r="C36" i="22"/>
  <c r="B36" i="22"/>
  <c r="J35" i="22"/>
  <c r="I35" i="22"/>
  <c r="H35" i="22"/>
  <c r="G35" i="22"/>
  <c r="F35" i="22"/>
  <c r="E35" i="22"/>
  <c r="D35" i="22"/>
  <c r="C35" i="22"/>
  <c r="B35" i="22"/>
  <c r="J34" i="22"/>
  <c r="I34" i="22"/>
  <c r="H34" i="22"/>
  <c r="G34" i="22"/>
  <c r="F34" i="22"/>
  <c r="E34" i="22"/>
  <c r="D34" i="22"/>
  <c r="C34" i="22"/>
  <c r="B34" i="22"/>
  <c r="J33" i="22"/>
  <c r="I33" i="22"/>
  <c r="H33" i="22"/>
  <c r="G33" i="22"/>
  <c r="F33" i="22"/>
  <c r="E33" i="22"/>
  <c r="D33" i="22"/>
  <c r="C33" i="22"/>
  <c r="B33" i="22"/>
  <c r="J32" i="22"/>
  <c r="I32" i="22"/>
  <c r="H32" i="22"/>
  <c r="G32" i="22"/>
  <c r="F32" i="22"/>
  <c r="E32" i="22"/>
  <c r="D32" i="22"/>
  <c r="C32" i="22"/>
  <c r="B32" i="22"/>
  <c r="J31" i="22"/>
  <c r="I31" i="22"/>
  <c r="H31" i="22"/>
  <c r="G31" i="22"/>
  <c r="F31" i="22"/>
  <c r="E31" i="22"/>
  <c r="D31" i="22"/>
  <c r="C31" i="22"/>
  <c r="B31" i="22"/>
  <c r="J30" i="22"/>
  <c r="I30" i="22"/>
  <c r="H30" i="22"/>
  <c r="G30" i="22"/>
  <c r="F30" i="22"/>
  <c r="E30" i="22"/>
  <c r="D30" i="22"/>
  <c r="C30" i="22"/>
  <c r="B30" i="22"/>
  <c r="J29" i="22"/>
  <c r="I29" i="22"/>
  <c r="H29" i="22"/>
  <c r="G29" i="22"/>
  <c r="F29" i="22"/>
  <c r="E29" i="22"/>
  <c r="D29" i="22"/>
  <c r="C29" i="22"/>
  <c r="B29" i="22"/>
  <c r="J28" i="22"/>
  <c r="I28" i="22"/>
  <c r="H28" i="22"/>
  <c r="G28" i="22"/>
  <c r="F28" i="22"/>
  <c r="E28" i="22"/>
  <c r="D28" i="22"/>
  <c r="C28" i="22"/>
  <c r="B28" i="22"/>
  <c r="J27" i="22"/>
  <c r="I27" i="22"/>
  <c r="H27" i="22"/>
  <c r="G27" i="22"/>
  <c r="F27" i="22"/>
  <c r="E27" i="22"/>
  <c r="D27" i="22"/>
  <c r="C27" i="22"/>
  <c r="B27" i="22"/>
  <c r="J26" i="22"/>
  <c r="I26" i="22"/>
  <c r="H26" i="22"/>
  <c r="G26" i="22"/>
  <c r="F26" i="22"/>
  <c r="E26" i="22"/>
  <c r="D26" i="22"/>
  <c r="C26" i="22"/>
  <c r="B26" i="22"/>
  <c r="J25" i="22"/>
  <c r="I25" i="22"/>
  <c r="H25" i="22"/>
  <c r="G25" i="22"/>
  <c r="F25" i="22"/>
  <c r="E25" i="22"/>
  <c r="D25" i="22"/>
  <c r="C25" i="22"/>
  <c r="B25" i="22"/>
  <c r="J24" i="22"/>
  <c r="I24" i="22"/>
  <c r="H24" i="22"/>
  <c r="G24" i="22"/>
  <c r="F24" i="22"/>
  <c r="E24" i="22"/>
  <c r="D24" i="22"/>
  <c r="C24" i="22"/>
  <c r="B24" i="22"/>
  <c r="J23" i="22"/>
  <c r="I23" i="22"/>
  <c r="H23" i="22"/>
  <c r="G23" i="22"/>
  <c r="F23" i="22"/>
  <c r="E23" i="22"/>
  <c r="D23" i="22"/>
  <c r="C23" i="22"/>
  <c r="B23" i="22"/>
  <c r="J22" i="22"/>
  <c r="I22" i="22"/>
  <c r="H22" i="22"/>
  <c r="G22" i="22"/>
  <c r="F22" i="22"/>
  <c r="E22" i="22"/>
  <c r="D22" i="22"/>
  <c r="C22" i="22"/>
  <c r="B22" i="22"/>
  <c r="J21" i="22"/>
  <c r="I21" i="22"/>
  <c r="H21" i="22"/>
  <c r="G21" i="22"/>
  <c r="F21" i="22"/>
  <c r="E21" i="22"/>
  <c r="D21" i="22"/>
  <c r="C21" i="22"/>
  <c r="B21" i="22"/>
  <c r="J20" i="22"/>
  <c r="I20" i="22"/>
  <c r="H20" i="22"/>
  <c r="G20" i="22"/>
  <c r="F20" i="22"/>
  <c r="E20" i="22"/>
  <c r="D20" i="22"/>
  <c r="C20" i="22"/>
  <c r="B20" i="22"/>
  <c r="J19" i="22"/>
  <c r="I19" i="22"/>
  <c r="H19" i="22"/>
  <c r="G19" i="22"/>
  <c r="F19" i="22"/>
  <c r="E19" i="22"/>
  <c r="D19" i="22"/>
  <c r="C19" i="22"/>
  <c r="B19" i="22"/>
  <c r="J18" i="22"/>
  <c r="I18" i="22"/>
  <c r="H18" i="22"/>
  <c r="G18" i="22"/>
  <c r="F18" i="22"/>
  <c r="E18" i="22"/>
  <c r="D18" i="22"/>
  <c r="C18" i="22"/>
  <c r="B18" i="22"/>
  <c r="J17" i="22"/>
  <c r="I17" i="22"/>
  <c r="H17" i="22"/>
  <c r="G17" i="22"/>
  <c r="F17" i="22"/>
  <c r="E17" i="22"/>
  <c r="D17" i="22"/>
  <c r="C17" i="22"/>
  <c r="B17" i="22"/>
  <c r="J16" i="22"/>
  <c r="I16" i="22"/>
  <c r="H16" i="22"/>
  <c r="G16" i="22"/>
  <c r="F16" i="22"/>
  <c r="E16" i="22"/>
  <c r="D16" i="22"/>
  <c r="C16" i="22"/>
  <c r="B16" i="22"/>
  <c r="J15" i="22"/>
  <c r="I15" i="22"/>
  <c r="H15" i="22"/>
  <c r="G15" i="22"/>
  <c r="F15" i="22"/>
  <c r="E15" i="22"/>
  <c r="D15" i="22"/>
  <c r="C15" i="22"/>
  <c r="B15" i="22"/>
  <c r="J14" i="22"/>
  <c r="I14" i="22"/>
  <c r="H14" i="22"/>
  <c r="G14" i="22"/>
  <c r="F14" i="22"/>
  <c r="E14" i="22"/>
  <c r="D14" i="22"/>
  <c r="C14" i="22"/>
  <c r="B14" i="22"/>
  <c r="J13" i="22"/>
  <c r="I13" i="22"/>
  <c r="H13" i="22"/>
  <c r="G13" i="22"/>
  <c r="F13" i="22"/>
  <c r="E13" i="22"/>
  <c r="D13" i="22"/>
  <c r="C13" i="22"/>
  <c r="B13" i="22"/>
  <c r="J12" i="22"/>
  <c r="I12" i="22"/>
  <c r="H12" i="22"/>
  <c r="G12" i="22"/>
  <c r="F12" i="22"/>
  <c r="E12" i="22"/>
  <c r="D12" i="22"/>
  <c r="C12" i="22"/>
  <c r="B12" i="22"/>
  <c r="J11" i="22"/>
  <c r="I11" i="22"/>
  <c r="H11" i="22"/>
  <c r="G11" i="22"/>
  <c r="F11" i="22"/>
  <c r="E11" i="22"/>
  <c r="D11" i="22"/>
  <c r="C11" i="22"/>
  <c r="B11" i="22"/>
  <c r="J10" i="22"/>
  <c r="I10" i="22"/>
  <c r="H10" i="22"/>
  <c r="G10" i="22"/>
  <c r="F10" i="22"/>
  <c r="E10" i="22"/>
  <c r="D10" i="22"/>
  <c r="C10" i="22"/>
  <c r="B10" i="22"/>
  <c r="J9" i="22"/>
  <c r="I9" i="22"/>
  <c r="H9" i="22"/>
  <c r="G9" i="22"/>
  <c r="F9" i="22"/>
  <c r="E9" i="22"/>
  <c r="D9" i="22"/>
  <c r="C9" i="22"/>
  <c r="B9" i="22"/>
  <c r="J8" i="22"/>
  <c r="I8" i="22"/>
  <c r="H8" i="22"/>
  <c r="G8" i="22"/>
  <c r="F8" i="22"/>
  <c r="E8" i="22"/>
  <c r="D8" i="22"/>
  <c r="C8" i="22"/>
  <c r="B8" i="22"/>
  <c r="J7" i="22"/>
  <c r="I7" i="22"/>
  <c r="H7" i="22"/>
  <c r="G7" i="22"/>
  <c r="F7" i="22"/>
  <c r="E7" i="22"/>
  <c r="D7" i="22"/>
  <c r="C7" i="22"/>
  <c r="B7" i="22"/>
  <c r="J6" i="22"/>
  <c r="I6" i="22"/>
  <c r="H6" i="22"/>
  <c r="G6" i="22"/>
  <c r="F6" i="22"/>
  <c r="E6" i="22"/>
  <c r="D6" i="22"/>
  <c r="C6" i="22"/>
  <c r="B6" i="22"/>
  <c r="A38" i="23"/>
  <c r="A37" i="23"/>
  <c r="A36" i="23"/>
  <c r="A35" i="23"/>
  <c r="A34" i="23"/>
  <c r="A33" i="23"/>
  <c r="A32" i="23"/>
  <c r="A31" i="23"/>
  <c r="A30" i="23"/>
  <c r="A29" i="23"/>
  <c r="A28" i="23"/>
  <c r="A27" i="23"/>
  <c r="A26" i="23"/>
  <c r="A25" i="23"/>
  <c r="A24" i="23"/>
  <c r="A23" i="23"/>
  <c r="A22" i="23"/>
  <c r="A21" i="23"/>
  <c r="A20" i="23"/>
  <c r="A19" i="23"/>
  <c r="A18" i="23"/>
  <c r="A17" i="23"/>
  <c r="A16" i="23"/>
  <c r="A15" i="23"/>
  <c r="A14" i="23"/>
  <c r="A13" i="23"/>
  <c r="A12" i="23"/>
  <c r="A11" i="23"/>
  <c r="A10" i="23"/>
  <c r="A9" i="23"/>
  <c r="A8" i="23"/>
  <c r="A7" i="23"/>
  <c r="A6" i="23"/>
  <c r="A31" i="22"/>
  <c r="A32" i="22"/>
  <c r="A18" i="22"/>
  <c r="A19" i="22"/>
  <c r="K18" i="22"/>
  <c r="K19" i="22"/>
  <c r="K31" i="22"/>
  <c r="K32" i="22"/>
  <c r="AB31" i="22"/>
  <c r="AB32" i="22"/>
  <c r="AB18" i="22"/>
  <c r="AB19" i="22"/>
  <c r="AB38" i="22"/>
  <c r="K38" i="22"/>
  <c r="A38" i="22"/>
  <c r="AB37" i="22"/>
  <c r="K37" i="22"/>
  <c r="A37" i="22"/>
  <c r="AB36" i="22"/>
  <c r="K36" i="22"/>
  <c r="A36" i="22"/>
  <c r="AB35" i="22"/>
  <c r="K35" i="22"/>
  <c r="A35" i="22"/>
  <c r="AB34" i="22"/>
  <c r="K34" i="22"/>
  <c r="A34" i="22"/>
  <c r="AB33" i="22"/>
  <c r="K33" i="22"/>
  <c r="A33" i="22"/>
  <c r="AB30" i="22"/>
  <c r="K30" i="22"/>
  <c r="A30" i="22"/>
  <c r="AB29" i="22"/>
  <c r="K29" i="22"/>
  <c r="A29" i="22"/>
  <c r="AB28" i="22"/>
  <c r="K28" i="22"/>
  <c r="A28" i="22"/>
  <c r="AB27" i="22"/>
  <c r="K27" i="22"/>
  <c r="A27" i="22"/>
  <c r="AB26" i="22"/>
  <c r="K26" i="22"/>
  <c r="A26" i="22"/>
  <c r="AB25" i="22"/>
  <c r="K25" i="22"/>
  <c r="A25" i="22"/>
  <c r="AB24" i="22"/>
  <c r="K24" i="22"/>
  <c r="A24" i="22"/>
  <c r="AB23" i="22"/>
  <c r="K23" i="22"/>
  <c r="A23" i="22"/>
  <c r="AB22" i="22"/>
  <c r="K22" i="22"/>
  <c r="A22" i="22"/>
  <c r="AB21" i="22"/>
  <c r="K21" i="22"/>
  <c r="A21" i="22"/>
  <c r="AB20" i="22"/>
  <c r="K20" i="22"/>
  <c r="A20" i="22"/>
  <c r="AB17" i="22"/>
  <c r="K17" i="22"/>
  <c r="A17" i="22"/>
  <c r="AB16" i="22"/>
  <c r="K16" i="22"/>
  <c r="A16" i="22"/>
  <c r="AB15" i="22"/>
  <c r="K15" i="22"/>
  <c r="A15" i="22"/>
  <c r="AB14" i="22"/>
  <c r="K14" i="22"/>
  <c r="A14" i="22"/>
  <c r="AB13" i="22"/>
  <c r="K13" i="22"/>
  <c r="A13" i="22"/>
  <c r="AB12" i="22"/>
  <c r="K12" i="22"/>
  <c r="A12" i="22"/>
  <c r="AB11" i="22"/>
  <c r="K11" i="22"/>
  <c r="A11" i="22"/>
  <c r="AB10" i="22"/>
  <c r="K10" i="22"/>
  <c r="A10" i="22"/>
  <c r="AB9" i="22"/>
  <c r="K9" i="22"/>
  <c r="A9" i="22"/>
  <c r="AB8" i="22"/>
  <c r="K8" i="22"/>
  <c r="A8" i="22"/>
  <c r="AB7" i="22"/>
  <c r="K7" i="22"/>
  <c r="A7" i="22"/>
  <c r="B41" i="23"/>
  <c r="AB6" i="22"/>
  <c r="AB5" i="22"/>
  <c r="K6" i="22"/>
  <c r="K5" i="22"/>
  <c r="A6" i="22"/>
  <c r="A5" i="22"/>
  <c r="E24" i="1"/>
  <c r="E51" i="1"/>
  <c r="B47" i="23"/>
  <c r="B45" i="23"/>
  <c r="B43" i="23"/>
  <c r="J24" i="1"/>
  <c r="J40" i="1" s="1"/>
  <c r="H24" i="1"/>
  <c r="E25" i="1" s="1"/>
  <c r="G24" i="1"/>
  <c r="F24" i="1"/>
  <c r="F51" i="1" s="1"/>
  <c r="B30" i="1"/>
  <c r="B31" i="1" s="1"/>
  <c r="B16" i="1"/>
  <c r="B17" i="1" s="1"/>
  <c r="A6" i="24"/>
  <c r="A5" i="24"/>
  <c r="A4" i="24"/>
  <c r="A5" i="23"/>
  <c r="A4" i="23"/>
  <c r="A3" i="23"/>
  <c r="D67" i="1"/>
  <c r="A8" i="26" s="1"/>
  <c r="D65" i="1"/>
  <c r="D61" i="1"/>
  <c r="A3" i="26" s="1"/>
  <c r="D62" i="1"/>
  <c r="D59" i="1"/>
  <c r="A15" i="1"/>
  <c r="A16" i="1"/>
  <c r="A44" i="1"/>
  <c r="F49" i="1"/>
  <c r="G49" i="1"/>
  <c r="H49" i="1"/>
  <c r="H51" i="1" s="1"/>
  <c r="J49" i="1"/>
  <c r="A4" i="22"/>
  <c r="K4" i="22"/>
  <c r="AB4" i="22"/>
  <c r="G51" i="1"/>
  <c r="J51" i="1"/>
  <c r="D64" i="1"/>
  <c r="A30" i="1"/>
  <c r="A45" i="1"/>
  <c r="B18" i="1" l="1"/>
  <c r="B19" i="1" s="1"/>
  <c r="A17" i="1"/>
  <c r="A31" i="1"/>
  <c r="B32" i="1"/>
  <c r="B33" i="1" s="1"/>
  <c r="B34" i="1" s="1"/>
  <c r="B35" i="1" s="1"/>
  <c r="A19" i="1"/>
  <c r="B20" i="1"/>
  <c r="A18" i="1"/>
  <c r="A32" i="1"/>
  <c r="E40" i="1"/>
  <c r="B40" i="23"/>
  <c r="B46" i="23" s="1"/>
  <c r="D66" i="1"/>
  <c r="A7" i="26" s="1"/>
  <c r="D63" i="1"/>
  <c r="A4" i="26" s="1"/>
  <c r="E50" i="1"/>
  <c r="A34" i="1" l="1"/>
  <c r="A20" i="1"/>
  <c r="B21" i="1"/>
  <c r="B48" i="23"/>
  <c r="B44" i="23"/>
  <c r="B42" i="23"/>
  <c r="D56" i="1"/>
  <c r="E52" i="1"/>
  <c r="A21" i="1" l="1"/>
  <c r="B22" i="1"/>
  <c r="B23" i="1" s="1"/>
  <c r="D58" i="1"/>
  <c r="A2" i="26" s="1"/>
</calcChain>
</file>

<file path=xl/comments1.xml><?xml version="1.0" encoding="utf-8"?>
<comments xmlns="http://schemas.openxmlformats.org/spreadsheetml/2006/main">
  <authors>
    <author>Jerzy Nawrocki</author>
    <author>Zbyszko Królikowski</author>
    <author>Malkowska</author>
  </authors>
  <commentList>
    <comment ref="A14" authorId="0">
      <text>
        <r>
          <rPr>
            <sz val="8"/>
            <color indexed="81"/>
            <rFont val="Tahoma"/>
            <family val="2"/>
            <charset val="238"/>
          </rPr>
          <t xml:space="preserve">Analiza kompletności planu studiów NIESTACJONARNYCH.
"+" Przedmiot o podanym symbolu
      występuje na studiach niestac.
"?" Przedmiot o podanym symbolu
     NIE występuje na studiach niestac.
</t>
        </r>
      </text>
    </comment>
    <comment ref="E14" authorId="1">
      <text>
        <r>
          <rPr>
            <sz val="9"/>
            <color indexed="81"/>
            <rFont val="Tahoma"/>
            <family val="2"/>
            <charset val="238"/>
          </rPr>
          <t xml:space="preserve">Wykłady
</t>
        </r>
      </text>
    </comment>
    <comment ref="F14" authorId="1">
      <text>
        <r>
          <rPr>
            <sz val="9"/>
            <color indexed="81"/>
            <rFont val="Tahoma"/>
            <family val="2"/>
            <charset val="238"/>
          </rPr>
          <t xml:space="preserve">Ćwiczenia
</t>
        </r>
      </text>
    </comment>
    <comment ref="G14" authorId="1">
      <text>
        <r>
          <rPr>
            <sz val="9"/>
            <color indexed="81"/>
            <rFont val="Tahoma"/>
            <family val="2"/>
            <charset val="238"/>
          </rPr>
          <t xml:space="preserve">Laboratoria
</t>
        </r>
      </text>
    </comment>
    <comment ref="H14" authorId="1">
      <text>
        <r>
          <rPr>
            <b/>
            <sz val="9"/>
            <color indexed="81"/>
            <rFont val="Tahoma"/>
            <family val="2"/>
            <charset val="238"/>
          </rPr>
          <t>Zajęcia projektowe</t>
        </r>
      </text>
    </comment>
    <comment ref="L14" authorId="1">
      <text>
        <r>
          <rPr>
            <b/>
            <sz val="9"/>
            <color indexed="81"/>
            <rFont val="Tahoma"/>
            <family val="2"/>
            <charset val="238"/>
          </rPr>
          <t xml:space="preserve">
Zajęcia z zakresu nauk podstawowych dla kierunku Informatyka</t>
        </r>
      </text>
    </comment>
    <comment ref="M14" authorId="1">
      <text>
        <r>
          <rPr>
            <b/>
            <sz val="9"/>
            <color indexed="81"/>
            <rFont val="Tahoma"/>
            <family val="2"/>
            <charset val="238"/>
          </rPr>
          <t xml:space="preserve">Zajęcia o charakterze praktycznym związane ze zdobywaniem przez studentów umiejętności praktycznych właściwych dla zakresu działalności zawodowej informatyka
</t>
        </r>
      </text>
    </comment>
    <comment ref="N14" authorId="2">
      <text>
        <r>
          <rPr>
            <b/>
            <sz val="9"/>
            <color indexed="81"/>
            <rFont val="Tahoma"/>
            <family val="2"/>
            <charset val="238"/>
          </rPr>
          <t>Zajęcia służące zdobywaniu pogłębionej wiedzy oraz umiejętności prowadzenia badań naukowych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N28" authorId="2">
      <text>
        <r>
          <rPr>
            <b/>
            <sz val="9"/>
            <color indexed="81"/>
            <rFont val="Tahoma"/>
            <family val="2"/>
            <charset val="238"/>
          </rPr>
          <t>Zajęcia służące zdobywaniu pogłębionej wiedzy oraz umiejętności prowadzenia badań naukowych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N42" authorId="2">
      <text>
        <r>
          <rPr>
            <b/>
            <sz val="9"/>
            <color indexed="81"/>
            <rFont val="Tahoma"/>
            <family val="2"/>
            <charset val="238"/>
          </rPr>
          <t>Zajęcia służące zdobywaniu pogłębionej wiedzy oraz umiejętności prowadzenia badań naukowych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<sst xmlns="http://schemas.openxmlformats.org/spreadsheetml/2006/main" count="530" uniqueCount="243">
  <si>
    <t>Nies</t>
  </si>
  <si>
    <t>1.</t>
  </si>
  <si>
    <t>potrafi posługiwać się technikami informacyjno-komunikacyjnymi wykorzystywanymi przy realizacji przedsięwzięć informatycznych</t>
  </si>
  <si>
    <t>rozumie, że w informatyce wiedza i umiejętności bardzo szybko stają się przestarzałe</t>
  </si>
  <si>
    <t>Wiedza</t>
  </si>
  <si>
    <t>Kompetencje</t>
  </si>
  <si>
    <t>Umiejętności</t>
  </si>
  <si>
    <t>Umiejętnosci</t>
  </si>
  <si>
    <t>MNiSW</t>
  </si>
  <si>
    <t>Kompetencje społeczne</t>
  </si>
  <si>
    <t>Semestr 1:</t>
  </si>
  <si>
    <t>W</t>
  </si>
  <si>
    <t>C</t>
  </si>
  <si>
    <t>L</t>
  </si>
  <si>
    <t>P</t>
  </si>
  <si>
    <t>ECTS</t>
  </si>
  <si>
    <t>E</t>
  </si>
  <si>
    <t>Semestr 2:</t>
  </si>
  <si>
    <t>Semestr 3:</t>
  </si>
  <si>
    <t xml:space="preserve">Razem godz.: </t>
  </si>
  <si>
    <t>Egz</t>
  </si>
  <si>
    <t>S</t>
  </si>
  <si>
    <t xml:space="preserve">Cały rok: </t>
  </si>
  <si>
    <t>Ob.</t>
  </si>
  <si>
    <t>obi</t>
  </si>
  <si>
    <t>Sym.</t>
  </si>
  <si>
    <t>Podsumowanie Programu Kształcenia</t>
  </si>
  <si>
    <t>Liczba punktów ECTS:</t>
  </si>
  <si>
    <t>Przedmiot:</t>
  </si>
  <si>
    <t>Efekt kształcenia:</t>
  </si>
  <si>
    <t>ma umiejętności językowe w zakresie języka angielskiego, zgodne z wymaganiami określonymi dla poziomu B2+ Europejskiego Systemu Opisu Kształcenia Językowego</t>
  </si>
  <si>
    <t>potrafi wykorzystać do formułowania i rozwiązywania zadań inżynierskich i prostych problemów badawczych metody analityczne, symulacyjne oraz eksperymentalne</t>
  </si>
  <si>
    <t>potrafi — przy formułowaniu i rozwiązywaniu zadań inżynierskich — integrować wiedzę z różnych obszarów informatyki (a w razie potrzeby także wiedzę z innych dyscyplin naukowych) oraz zastosować podejście systemowe, uwzględniające także aspekty pozatechniczne</t>
  </si>
  <si>
    <t>potrafi ocenić przydatność i możliwość wykorzystania nowych osiągnięć (metod i narzędzi) oraz nowych produktów informatycznych</t>
  </si>
  <si>
    <t xml:space="preserve">potrafi ocenić przydatność metod i narzędzi służących do rozwiązania zadania inżynierskiego, polegającego na budowie lub ocenie systemu informatycznego lub jego składowych, w tym dostrzec ograniczenia tych metod i narzędzi; </t>
  </si>
  <si>
    <t>potrafi - stosując m.in. koncepcyjnie nowe metody - rozwiązywać złożone zadania informatyczne, w tym zadania nietypowe oraz zadania zawierające komponent badawczy</t>
  </si>
  <si>
    <t>potrafi — zgodnie z zadaną specyfikacją, uwzględniającą aspekty pozatechniczne — zaprojektować złożone urządzenie, system informatyczny lub proces oraz zrealizować ten projekt — co najmniej w części — używając właściwych metod, technik i narzędzi, w tym przystosowując do tego celu istniejące lub opracowując nowe narzędzia</t>
  </si>
  <si>
    <t>Legenda:</t>
  </si>
  <si>
    <t>Rekrutacja:</t>
  </si>
  <si>
    <t>Liczba godzin - Podsumowanie wszystkich semestrów:</t>
  </si>
  <si>
    <t>Wszystkie godziny kontaktu z prowadzącym</t>
  </si>
  <si>
    <t>Lp.</t>
  </si>
  <si>
    <t>Podsumowanie wszystkich semestrów</t>
  </si>
  <si>
    <t>Podstawowe szkolenie z zakresu BHP</t>
  </si>
  <si>
    <t>Moduł kształcenia</t>
  </si>
  <si>
    <t>Punkty ECTS modułów obieralnych:</t>
  </si>
  <si>
    <t>Nadawany tytuł zawodowy: magister inżynier</t>
  </si>
  <si>
    <t>Wymagana liczba punktów ECTS modułów obieralnych 30% z 90</t>
  </si>
  <si>
    <t>Wymagana liczba godzin kontaktu z prowadzącym na studiach stacjonarnych 0,5*(90p.ECTS*25)</t>
  </si>
  <si>
    <t>Suma punktów ECTS zajęć służących zdobywaniu pogłębionej wiedzy, umiejętności prowadzenia badań naukowych oraz kompetencji społecznych niezbędnych w działalności badawczej</t>
  </si>
  <si>
    <t>% punktów ECTS zajęć służących zdobywaniu pogłębionej wiedzy, umiejętności prowadzenia badań naukowych oraz kompetencji społecznych niezbędnych w działalności badawczej</t>
  </si>
  <si>
    <t>Podst.</t>
  </si>
  <si>
    <t>Prakt.</t>
  </si>
  <si>
    <t>Bad.</t>
  </si>
  <si>
    <t>Dojrzałośc zajęć - klasy przedmiotów</t>
  </si>
  <si>
    <t>Formalnie poprawny</t>
  </si>
  <si>
    <t>Obserwo-walny</t>
  </si>
  <si>
    <t>Powta-rzalny</t>
  </si>
  <si>
    <t>Miejsce prezentacji materiałów dydaktycznych (adres URL)</t>
  </si>
  <si>
    <t>Liczba przedmiotów</t>
  </si>
  <si>
    <t>Liczba przedmiotów formalnie poprawnych</t>
  </si>
  <si>
    <t>% przedmiotów formalnie poprawnych</t>
  </si>
  <si>
    <t>Liczba przedmiotów obserwowalnych</t>
  </si>
  <si>
    <t>% przedmiotów obserwowalnych</t>
  </si>
  <si>
    <t>Liczba przedmiotów powtarzalnych</t>
  </si>
  <si>
    <t>% przedmiotów powtarzalnych</t>
  </si>
  <si>
    <t>Liczba przedmiotów bezpiecznych</t>
  </si>
  <si>
    <t>% przedmiotów bezpiecznych</t>
  </si>
  <si>
    <r>
      <t>Formalnie poprawny.</t>
    </r>
    <r>
      <rPr>
        <sz val="9"/>
        <rFont val="Arial CE"/>
        <charset val="238"/>
      </rPr>
      <t xml:space="preserve"> Moduł posiada kartę ECTS (sylabus) i spełnia wymagania nałożone przez WSZJK.</t>
    </r>
  </si>
  <si>
    <r>
      <t>Obserwowalny</t>
    </r>
    <r>
      <rPr>
        <sz val="9"/>
        <rFont val="Arial CE"/>
        <charset val="238"/>
      </rPr>
      <t>. Ponad 1/3 zajęć prowadzonych w ramach modułu podlega samoocenie z wykorzystaniem ankiety.</t>
    </r>
  </si>
  <si>
    <r>
      <t>Powtarzalny.</t>
    </r>
    <r>
      <rPr>
        <sz val="9"/>
        <rFont val="Arial CE"/>
        <charset val="238"/>
      </rPr>
      <t xml:space="preserve"> Wszystkie formy zajęć składających się na dany moduł są prowadzone w oparciu o materiały udostępniane studentom w formie papierowej lub elektronicznej, takie jak slajdy wykładowe, zadania programistyczne, opisy ćwiczeń laboratoryjnych.</t>
    </r>
  </si>
  <si>
    <r>
      <t>Bezpieczny.</t>
    </r>
    <r>
      <rPr>
        <sz val="9"/>
        <rFont val="Arial CE"/>
        <charset val="238"/>
      </rPr>
      <t xml:space="preserve"> Wszystkie zajęcia prowadzone w ramach modułu mają przypisane zastępczych prowadzących, którzy w razie choroby lub innego zdarzenia losowego są w stanie poprowadzić dane zajęcia, dzięki czemu unika się przekładania lub odwoływania zajęć.</t>
    </r>
  </si>
  <si>
    <t>EFEKTY KSZTAŁCENIA PROWADZĄCE DO UZYSKANIA KOMPETENCJI INŻYNIERSKICH</t>
  </si>
  <si>
    <t>OPIS EFEKTÓW KSZTAŁCENIA PROWADZĄCYCH DO UZYSKANIA KOMPETENCJI INŻYNIERSKICH</t>
  </si>
  <si>
    <t>Profil ogólnoakademicki dla kwalifikacji pierwszego i drugiego stopnia</t>
  </si>
  <si>
    <t>Symb.</t>
  </si>
  <si>
    <t>WIEDZA</t>
  </si>
  <si>
    <t>?</t>
  </si>
  <si>
    <t xml:space="preserve">Statystyka programu kształcenia: </t>
  </si>
  <si>
    <t>B</t>
  </si>
  <si>
    <t xml:space="preserve">Wiedza (efekty z I stopnia studiów) </t>
  </si>
  <si>
    <t xml:space="preserve">Umiejętnosci (efekty z I stopnia studiów) </t>
  </si>
  <si>
    <t xml:space="preserve">Kompetencje (efekty z I stopnia studiów) </t>
  </si>
  <si>
    <r>
      <t>Stosowane metody weryfikacji efektów kształcenia</t>
    </r>
    <r>
      <rPr>
        <b/>
        <sz val="12"/>
        <color rgb="FFFFFFFF"/>
        <rFont val="Arial CE"/>
        <charset val="238"/>
      </rPr>
      <t xml:space="preserve"> </t>
    </r>
    <r>
      <rPr>
        <b/>
        <sz val="10"/>
        <color rgb="FFFFFFFF"/>
        <rFont val="Arial CE"/>
        <charset val="238"/>
      </rPr>
      <t>- szczegółowy opis metod weryfikacji (sposobów sprawdzenia czy zamierzone efekty kształcenia zostały osiągnięte) dla poszczególnych przedmiotów znajduje się na kartach ECTS - do zaliczenia danego przedmiotu, konieczne jest osiągnięcie wszystkich zakładanych efektów kształcenia.</t>
    </r>
  </si>
  <si>
    <r>
      <t>Ocena formująca (inaczej, formatywna), tj .ocena wspomagajaca proces uczenia się:</t>
    </r>
    <r>
      <rPr>
        <b/>
        <sz val="10"/>
        <color indexed="9"/>
        <rFont val="Arial CE"/>
        <charset val="238"/>
      </rPr>
      <t xml:space="preserve">
a) w zakresie wykładów:  
• na podstawie odpowiedzi na pytania dotyczące materiału omówionego na poprzednich wykładach,
b) w zakresie laboratoriów / ćwiczeń: 
• na podstawie oceny bieżącego postępu realizacji zadań,
</t>
    </r>
    <r>
      <rPr>
        <b/>
        <sz val="10"/>
        <color indexed="10"/>
        <rFont val="Arial CE"/>
        <charset val="238"/>
      </rPr>
      <t>Ocena podsumowująca (inaczej sumatywna), tj. ocens podsumowująca stopień osiągania przez studenta zakładanych efektów kształcenia:</t>
    </r>
    <r>
      <rPr>
        <b/>
        <sz val="10"/>
        <color indexed="9"/>
        <rFont val="Arial CE"/>
        <charset val="238"/>
      </rPr>
      <t xml:space="preserve">
a)  w zakresie wykładów weryfikowanie założonych efektów kształcenia realizowane jest przez:
• ocenę wiedzy i umiejętności wykazanych na egzaminie pisemnym o charakterze problemowym (w przypadku niektórych przedmiotów student może korzystać z dowolnych materiałów dydaktycznych) / w formie testu wielokrotnego wyboru, 
• omówienie wyników egzaminu, 
b)  w zakresie laboratoriów / ćwiczeń weryfikowanie założonych efektów kształcenia realizowane jest przez:
• ocenę przygotowania studenta do poszczególnych sesji zajęć laboratoryjnych (sprawdzian „wejściowy") oraz ocenę umiejętności związanych z realizacją ćwiczeń laboratoryjnych,
• ocenianie ciągłe, na każdych zajęciach (odpowiedzi ustne) – premiowanie przyrostu umiejętności posługiwania się poznanymi zasadami i metodami, 
• ocenę sprawozdania przygotowywanego częściowo w trakcie zajęć, a częściowo po ich zakończeniu; ocena ta obejmuje także umiejętność pracy w zespole,
• ocenę wiedzy i umiejętności związanych z realizacją zadań projektowych / laboratoryjnych poprzez 2 kolokwia w semestrze, 
• ocenę i „obronę” przez studenta sprawozdania z realizacji projektu, 
Uzyskiwanie punktów dodatkowych za aktywność podczas zajęć, a szczególnie za:
• omówienia dodatkowych aspektów zagadnienia,
• efektywność zastosowania zdobytej wiedzy podczas rozwiązywania zadanego problemu,
• umiejętność współpracy w ramach zespołu praktycznie realizującego zadanie szczegółowe w laboratorium,
• uwagi związane z udoskonaleniem materiałów dydaktycznych,
• wskazywanie trudności percepcyjnych studentów umożliwiające bieżące doskonalenia procesu dydaktycznego.</t>
    </r>
  </si>
  <si>
    <t>Moduł kształcenia:</t>
  </si>
  <si>
    <t>x</t>
  </si>
  <si>
    <t>Technologie internetowe w przetwarzaniu rozproszonym</t>
  </si>
  <si>
    <t xml:space="preserve">Narzędzia przetwarzania rozproszonego </t>
  </si>
  <si>
    <t>Bezpieczeństwo systemów rozproszonych</t>
  </si>
  <si>
    <t>Zarządzanie systemami rozproszonymi</t>
  </si>
  <si>
    <t>Systemy wysokiej niezawodności</t>
  </si>
  <si>
    <t>Metody bezpiecznego programowania</t>
  </si>
  <si>
    <t>Nowoczesne technologie informatyczne w zastosowaniach branży IT</t>
  </si>
  <si>
    <t xml:space="preserve">Seminarium dyplomowe </t>
  </si>
  <si>
    <t xml:space="preserve">Przygotowanie pracy magisterskiej </t>
  </si>
  <si>
    <t>Algorytmy rozproszone</t>
  </si>
  <si>
    <t>Programowanie sieciowe</t>
  </si>
  <si>
    <t>Zarządzanie systemami komputerowymi</t>
  </si>
  <si>
    <t>Konstrukcja systemów chmurowych</t>
  </si>
  <si>
    <t>Systemy rozproszone dużej skali</t>
  </si>
  <si>
    <t>Odniesienie do kierunkowych efektów kształcenia dla programu kształcenia - Informatyka</t>
  </si>
  <si>
    <t>Bezpieczny</t>
  </si>
  <si>
    <t xml:space="preserve">Informatyka - Studia stacjonarne II stopnia </t>
  </si>
  <si>
    <t>Polska Rama Kwalifikacji</t>
  </si>
  <si>
    <t>Wymagania wynikające z rekrutacji: kandydat na te studia musi posiadac kompetencje inżynierskie (tytuł zawodowy inżyniera) oraz kwalifikacje, tj. wiedzę, umiejętności i kompetencje zdefiniowane w Uchwale Senatu PP w sprawie zatwierdzenia kierunkowych efektów kształcenia dla studiów prowadzonych na Politechnice Poznańskiej nr 42 z dnia 24 kwietnia 2017 roku dotyczące studiów I stopnia na kierunku Informatyka podane obok, które są weryfikowane w procedurze rekrutacyjnej.</t>
  </si>
  <si>
    <t>K1st_W1 - 8</t>
  </si>
  <si>
    <t>K1st_U2 - 14</t>
  </si>
  <si>
    <t>K2st_W1, K2st_W3, K2st_W5, K2st_W6</t>
  </si>
  <si>
    <t>K2st_K1, K2st_K2</t>
  </si>
  <si>
    <t xml:space="preserve">K2st_U1, K2st_U3, K2st_U4, K2st_U6, K2st_U10, K2st_U13,  K2st_U15, K2st_U16 </t>
  </si>
  <si>
    <t xml:space="preserve">K2st_K1, K2st_K2, K2st_K3, K2st_K4 </t>
  </si>
  <si>
    <t xml:space="preserve">K2st_K3 </t>
  </si>
  <si>
    <t>K2st_K4</t>
  </si>
  <si>
    <t>K2st_W4, K2st_W6, K2st_W7</t>
  </si>
  <si>
    <t>K2st_W1, K2st_W2, K2st_W3, K2st_W4, K2st_W5, K2st_W6</t>
  </si>
  <si>
    <t>K2st_K1, K2st_K2, K2st_K3, K2st_K4</t>
  </si>
  <si>
    <t xml:space="preserve">K2st_W2, K2st_W3, K2st_W4, K2st_W6 </t>
  </si>
  <si>
    <t>K2st_K1</t>
  </si>
  <si>
    <t>K2st_W2, K2st_W3, K2st_W4, K2st_W5, K2st_W6</t>
  </si>
  <si>
    <t>K2st_W1</t>
  </si>
  <si>
    <t>K2st_U5</t>
  </si>
  <si>
    <t xml:space="preserve">K2st_K1, K2st_K2 </t>
  </si>
  <si>
    <t xml:space="preserve">K2st_K2, K2st_K3 </t>
  </si>
  <si>
    <t>K2st_U1, K2st_U4, K2st_U5, K2st_U6, K2st_U8, K2st_U15, K2st_U16</t>
  </si>
  <si>
    <t xml:space="preserve">K2st_K1, K2st_K2, K2st_K3 </t>
  </si>
  <si>
    <t xml:space="preserve">K2st_W4, K2st_W5, K2st_W9 </t>
  </si>
  <si>
    <t>K2st_U5, K2st_U6, K2st_U8, K2st_U9, K2st_U16</t>
  </si>
  <si>
    <t xml:space="preserve">K2st_U1, K2st_U12, K2st_U13, K2st_U14  </t>
  </si>
  <si>
    <t xml:space="preserve">K2st_K3  </t>
  </si>
  <si>
    <t>Kierunkowe efekty kształcenia z zakresu wiedzy prowadzące do uzyskania kompetencji poziomu 7 PRK</t>
  </si>
  <si>
    <r>
      <t xml:space="preserve">ma </t>
    </r>
    <r>
      <rPr>
        <b/>
        <sz val="10"/>
        <color rgb="FF000000"/>
        <rFont val="Arial"/>
        <family val="2"/>
        <charset val="238"/>
      </rPr>
      <t>zaawansowaną i pogłębioną wiedzę</t>
    </r>
    <r>
      <rPr>
        <sz val="10"/>
        <rFont val="Arial"/>
        <family val="2"/>
        <charset val="238"/>
      </rPr>
      <t xml:space="preserve"> z zakresu szeroko rozumianych systemów informatycznych, podstaw teoretycznych ich budowania oraz metod, narzędzi i środowisk programistycznych wykorzystywanych do ich implementacji </t>
    </r>
  </si>
  <si>
    <t>K2st_W2</t>
  </si>
  <si>
    <r>
      <t xml:space="preserve">ma </t>
    </r>
    <r>
      <rPr>
        <b/>
        <sz val="10"/>
        <color rgb="FF000000"/>
        <rFont val="Arial"/>
        <family val="2"/>
        <charset val="238"/>
      </rPr>
      <t xml:space="preserve">uporządkowaną i podbudowaną teoretycznie wiedzę ogólną </t>
    </r>
    <r>
      <rPr>
        <sz val="10"/>
        <rFont val="Arial"/>
        <family val="2"/>
        <charset val="238"/>
      </rPr>
      <t xml:space="preserve">związaną z kluczowymi zagadnieniami z zakresu informatyki </t>
    </r>
  </si>
  <si>
    <t>K2st_W3</t>
  </si>
  <si>
    <r>
      <t xml:space="preserve">ma </t>
    </r>
    <r>
      <rPr>
        <b/>
        <sz val="10"/>
        <color rgb="FF000000"/>
        <rFont val="Arial"/>
        <family val="2"/>
        <charset val="238"/>
      </rPr>
      <t xml:space="preserve">zaawansowaną wiedzę szczegółową </t>
    </r>
    <r>
      <rPr>
        <sz val="10"/>
        <rFont val="Arial"/>
        <family val="2"/>
        <charset val="238"/>
      </rPr>
      <t>dotyczącą wybranych zagadnień z zakresu informatyki</t>
    </r>
  </si>
  <si>
    <t>K2st_W4</t>
  </si>
  <si>
    <t>ma wiedzę o trendach rozwojowych i najistotniejszych nowych osiągnięciach informatyki i innych, wybranych, pokrewnych dyscyplin naukowych</t>
  </si>
  <si>
    <t>K2st_W5</t>
  </si>
  <si>
    <r>
      <t xml:space="preserve">ma </t>
    </r>
    <r>
      <rPr>
        <b/>
        <sz val="10"/>
        <color rgb="FF000000"/>
        <rFont val="Arial"/>
        <family val="2"/>
        <charset val="238"/>
      </rPr>
      <t>zaawansowaną i szczegółową</t>
    </r>
    <r>
      <rPr>
        <sz val="10"/>
        <rFont val="Arial"/>
        <family val="2"/>
        <charset val="238"/>
      </rPr>
      <t xml:space="preserve"> wiedzę o procesach zachodzących w cyklu życia systemów informatycznych sprzętowych lub programowych</t>
    </r>
  </si>
  <si>
    <t>K2st_W6</t>
  </si>
  <si>
    <t>zna  zaawansowane metody, techniki i narzędzia stosowane przy rozwiązywaniu złożonych zadań inżynierskich i prowadzeniu prac badawczych w wybranym obszarze informatyki</t>
  </si>
  <si>
    <t>K2st_W7</t>
  </si>
  <si>
    <t>ma wiedzę nt. kodeksów etycznych związanych z pracą naukowo-badawczą prowadzoną w zakresie informatyki</t>
  </si>
  <si>
    <t>K2st_W8</t>
  </si>
  <si>
    <t>zna ekonomiczne, prawne i inne uwarunkowania działalności firm IT</t>
  </si>
  <si>
    <t>K2st_W9</t>
  </si>
  <si>
    <t>ma podstawową wiedzę dotyczącą zarządzania / prowadzenia działalności gospodarczej  oraz indywidualnej przedsiębiorczości</t>
  </si>
  <si>
    <t>Kierunkowe efekty kształcenia z zakresu umiejętności prowadzące do uzyskania kompetencji poziomu 7 PRK</t>
  </si>
  <si>
    <t>K2st_U1</t>
  </si>
  <si>
    <t>potrafi  pozyskiwać informacje z literatury, baz danych oraz innych źródeł (w języku polskim i angielskim), integrować je, dokonywać ich interpretacji i krytycznej oceny, wyciągać wnioski oraz formułować i wyczerpująco uzasadniać opinie</t>
  </si>
  <si>
    <t>K2st_U2</t>
  </si>
  <si>
    <t>K2st_U3</t>
  </si>
  <si>
    <t>potrafi planować i przeprowadzać eksperymenty, w tym pomiary i symulacje komputerowe, interpretować uzyskane wyniki i wyciągać wnioski oraz formułować i weryfikować hipotezy związane ze złożonymi problemami inzynierskimi i prostymi problemami badawczymi</t>
  </si>
  <si>
    <t>K2st_U4</t>
  </si>
  <si>
    <t>K2st_U6</t>
  </si>
  <si>
    <t>K2st_U7</t>
  </si>
  <si>
    <t>potrafi  poprawnie użyć wybraną metodę szacowania pracochłonności wytwarzania oprogramowania</t>
  </si>
  <si>
    <t>K2st_U8</t>
  </si>
  <si>
    <t>potrafi dokonać krytycznej analizy istniejących rozwiązań technicznych oraz zaproponować ich ulepszenia (usprawnienia)</t>
  </si>
  <si>
    <t>K2st_U9</t>
  </si>
  <si>
    <t>K2st_U10</t>
  </si>
  <si>
    <t>K2st_U11</t>
  </si>
  <si>
    <t>K2st_U12</t>
  </si>
  <si>
    <t>potrafi  porozumiewać się w języku polskim i angielskim przy użyciu różnych technik w środowisku zawodowym oraz w innych środowiskach, także z wykorzystaniem narzędzi informatycznych</t>
  </si>
  <si>
    <t>K2st_U13</t>
  </si>
  <si>
    <t>potrafi przygotować i przedstawić opracowanie naukowe w języku polskim i angielskim, przedstawiające wyniki  badań naukowych lub przentację ustną dotyczącą szczegółowych zagadnień z zakresu informatyki</t>
  </si>
  <si>
    <t>K2st_U14</t>
  </si>
  <si>
    <t>K2st_U15</t>
  </si>
  <si>
    <t>potrafi współdziałać w zespole, przyjmując w nim różne role</t>
  </si>
  <si>
    <t>K2st_U16</t>
  </si>
  <si>
    <t>potrafi określić kierunki dalszego uczenia się i zrealizować proces samokształcenia, w tym innych osób</t>
  </si>
  <si>
    <t>Kierunkowe efekty kształcenia prowadzące do uzyskania kompetencji poziomu 7 PRK</t>
  </si>
  <si>
    <t>K2st_K2</t>
  </si>
  <si>
    <t>rozumie znaczenie wykorzystywania najnowszej wiedzy z zakresu informatyki w rozwiązywaniu problemów badawczych i proktycznych</t>
  </si>
  <si>
    <t>K2st_K3</t>
  </si>
  <si>
    <t xml:space="preserve">rozumie znaczenie działalności popularyzatorskiej dotyczącej najnowszych osiągnięć z zakresu informatyki </t>
  </si>
  <si>
    <t xml:space="preserve">ma świadomość potrzeby rozwijania dorobku zawodowego oraz  przestrzegania zasad etyki zawodowej </t>
  </si>
  <si>
    <t>K2st_U1,</t>
  </si>
  <si>
    <t>P7S_WG, P7S_UW</t>
  </si>
  <si>
    <t>absolwent zna i rozumie podstawowe procesy zachodzące w cyklu życia urządzeń, obiektów i systemów technicznych</t>
  </si>
  <si>
    <t>P7S_WG</t>
  </si>
  <si>
    <t>P7S_WK</t>
  </si>
  <si>
    <t>absolwent zna i rozumie ogólne zasady tworzenia i rozwoju form indywidualnej przedsiębiorczości</t>
  </si>
  <si>
    <t>UMIEJĘTNOŚCI</t>
  </si>
  <si>
    <t>P7S_UW</t>
  </si>
  <si>
    <t>absolwent potrafi planować i przeprowadzać eksperymenty, w tym pomiary i symulacje komputerowe, interpretować uzyskane wyniki i wyciągać wnioski</t>
  </si>
  <si>
    <t xml:space="preserve">absolwent potrafi przy identyfikacji i formułowaniu specyfikacji zadań inżynierskich oraz ich rozwiązywaniu: − wykorzystać metody analityczne, symulacyjne i eksperymentalne, − dostrzegać ich aspekty systemowe i pozatechniczne, − dokonać wstępnej oceny ekonomicznej proponowanych rozwiązań i podejmowanych działań inżynierskich </t>
  </si>
  <si>
    <t xml:space="preserve">absolwent potrafi dokonać krytycznej analizy sposobu funkcjonowania istniejących rozwiązań technicznych i ocenić te rozwiązania </t>
  </si>
  <si>
    <t>absolwent potrafi zaprojektować – zgodnie z zadaną specyfikacją – oraz wykonać typowe dla kierunku studiów proste urządzenie, obiekt, system lub zrealizować proces, używając odpowiednio dobranych metod, technik, narzędzi i materiałów</t>
  </si>
  <si>
    <t>P7S_WG, P7S_WK, P7S_UW</t>
  </si>
  <si>
    <t>Łączny wymiar zajęć ćwiczeniowych, laboratoryjnych i projektowych</t>
  </si>
  <si>
    <t xml:space="preserve">Liczba punktów ECTS z zajęć o charakterze praktycznym związanych ze zdobywaniem przez studentów umiejętności praktycznych właściwych dla zakresu działalności zawodowej informatyka </t>
  </si>
  <si>
    <t>Liczba punktów ECTS z zajęć z zakresu nauk podstawowych dla kierunku Informatyka</t>
  </si>
  <si>
    <r>
      <t xml:space="preserve">Żółtawe tło w skrajnej prawej kolumnie (H) z literą "B": </t>
    </r>
    <r>
      <rPr>
        <sz val="10"/>
        <color rgb="FF000000"/>
        <rFont val="Arial"/>
        <family val="2"/>
        <charset val="238"/>
      </rPr>
      <t xml:space="preserve">Wiedza o charakterze pogłębionym, która może być wykorzystywane w prowadzeniu badań naukowych z zakresu informatyki   </t>
    </r>
  </si>
  <si>
    <r>
      <t xml:space="preserve">Żółtawe tło w skrajnej prawej kolumnie (H) z literą "B": </t>
    </r>
    <r>
      <rPr>
        <sz val="10"/>
        <color rgb="FF000000"/>
        <rFont val="Arial"/>
        <family val="2"/>
        <charset val="238"/>
      </rPr>
      <t xml:space="preserve">Umiejętności, które mogą być wykorzystywane w prowadzeniu badań naukowych z zakresu informatyki  </t>
    </r>
  </si>
  <si>
    <t xml:space="preserve">Żółtawe tło w skrajnej prawej kolumnie (H) z literą "B": Kompetencje, które mogą być wykorzystywane w prowadzeniu badań naukowych z zakresu informatyki  </t>
  </si>
  <si>
    <t>Projektowanie systemów rozproszonych</t>
  </si>
  <si>
    <t>Kod składnika opisu - poziom 7 PRK</t>
  </si>
  <si>
    <t xml:space="preserve">K2st_W8, K2st_W9 </t>
  </si>
  <si>
    <t xml:space="preserve">K2st_W1, K2st_W3, K2st_W5  </t>
  </si>
  <si>
    <t>K2st_W1, K2st_W3, K2st_W4, K2st_W5, K2st_W6</t>
  </si>
  <si>
    <t xml:space="preserve">K2st_W1, K2st_W3, K2st_W5 </t>
  </si>
  <si>
    <t>K2st_W1, K2st_W2, K2st_W3, K2st_W5, K2st_W6</t>
  </si>
  <si>
    <t xml:space="preserve">K2st_W1, K2st_W2, K2st_W, K2st_W5 </t>
  </si>
  <si>
    <t xml:space="preserve">K2st_W1, K2st_W2, K2st_W3, K2st_W5 </t>
  </si>
  <si>
    <t xml:space="preserve">K2st_U2, K2st_U5, K2st_U6, K2st_U9, K2st_U11 </t>
  </si>
  <si>
    <t>K2st_U1, K2st_U2, K2st_U12, K2st_U13, K2st_U16</t>
  </si>
  <si>
    <t xml:space="preserve">K2st_U1, K2st_U2, K2st_U3, K2st_U4, K2st_U5, K2st_U6, K2st_U8, K2st_U9,  K2st_U10, K2st_U11, K2st_U13, K2st_U16 </t>
  </si>
  <si>
    <t>K2st_U2, K2st_U4, K2st_U5, K2st_U6, K2st_U16</t>
  </si>
  <si>
    <t xml:space="preserve">K2st_U1, K2st_U4, K2st_U5, K2st_U6, K2st_U8, K2st_U9, K2st_U10 </t>
  </si>
  <si>
    <t xml:space="preserve">K2st_U3, K2st_U4, K2st_U6, K2st_U8, K2st_U9, K2st_U11 </t>
  </si>
  <si>
    <t xml:space="preserve">K2st_U1,  K2st_U4, K2st_U5, K2st_U6, K2st_U9, K2st_U10 </t>
  </si>
  <si>
    <t xml:space="preserve">K2st_U1, K2st_U4, K2st_U5, K2st_U6 , K2st_U8, K2st_U9, K2st_U10, K2st_U15 </t>
  </si>
  <si>
    <t xml:space="preserve">K2st_U2, K2st_U5, K2st_U8, K2st_U9, K2st_U15 </t>
  </si>
  <si>
    <t xml:space="preserve">K2st_U1, K2st_U4, K2st_U5, K2st_U8, K2st_U9, K2st_U10 </t>
  </si>
  <si>
    <t>K2st_U1, K2st_U4, K2st_U5, K2st_U6, K2st_U8, K2st_U9, K2st_U16</t>
  </si>
  <si>
    <t xml:space="preserve">K2st_U4, K2st_U5, K2st_U6, K2st_U8, K2st_U9, K2st_U10, K2st_U11 </t>
  </si>
  <si>
    <t xml:space="preserve">K2st_U3, K2st_U4, K2st_U6, K2st_U9, K2st_U10, K2st_U11 </t>
  </si>
  <si>
    <t>Liczba punktów  z nauk humanistycznych i społecznych jest równa 5.</t>
  </si>
  <si>
    <t>Liczba punktów za zajęcia z języka obcego (Communication in English, Scientific &amp; Technical Writing, Interpersonal Communication / Intercultural Communication) jest równa 4.</t>
  </si>
  <si>
    <t xml:space="preserve">K2st_U12, K2st_U13, K2st_U14, K2st_U15 </t>
  </si>
  <si>
    <t xml:space="preserve">K2st_W2, K2st_W3, K2st_W4, K2st_W5, K2st_W6, K2st_W7 </t>
  </si>
  <si>
    <t xml:space="preserve">K2st_U5, K2st_U16 </t>
  </si>
  <si>
    <t>K2st_U2, K2st_U15</t>
  </si>
  <si>
    <t>K2st_U1, K2st_U4, K2st_U5, K2st_U6, K2st_U9, K2st_U10, K2st_U11, K2st_U15, K2st_U16</t>
  </si>
  <si>
    <t>Dziedzina: nauki inżynieryjno - techniczne</t>
  </si>
  <si>
    <t>Dyscyplina: Informatyka techniczna i telekomunikacja - profil ogólnoakademicki</t>
  </si>
  <si>
    <t>Copyright by Katarzyna Malkowska, Zbyszko Królikowski, Paulina Filipiak, Marek Wojciechowski - Wydział Informatyki i Telekomunikacji Politechniki Poznańskiej</t>
  </si>
  <si>
    <t>Komunikacja w języku angielskim (Communication in English)</t>
  </si>
  <si>
    <t>Pisanie prac naukowo-technicznych (Scientific &amp; Technical Writing)</t>
  </si>
  <si>
    <t>Pracownia badawczo-problemowa</t>
  </si>
  <si>
    <t>WIiT PP</t>
  </si>
  <si>
    <t>https://ekursy.put.poznan.pl/</t>
  </si>
  <si>
    <t>Zarządzanie bezpieczeństwem w systemach IT</t>
  </si>
  <si>
    <t>Egzaminy</t>
  </si>
  <si>
    <t xml:space="preserve">Seminarium przeddyplomowe </t>
  </si>
  <si>
    <t>Rozproszone bazy danych</t>
  </si>
  <si>
    <t xml:space="preserve">Program kształcenia zgodny z: PRK (poziom7) </t>
  </si>
  <si>
    <r>
      <t xml:space="preserve">Specjalność: </t>
    </r>
    <r>
      <rPr>
        <b/>
        <sz val="20"/>
        <color theme="0"/>
        <rFont val="Arial CE"/>
        <charset val="238"/>
      </rPr>
      <t>Systemy rozproszone i chmurowe</t>
    </r>
  </si>
  <si>
    <t>(nauki humanistyczne): Komunikacja interpersonalna (Interpersonal Communication)</t>
  </si>
  <si>
    <t>Przedmiot obieralny (nauki społeczne): Marketing i elementy kompetencji menedżerskich / Innowacyjność i kreatywne myślenie</t>
  </si>
  <si>
    <t>potrafi planować i przeprowadzać eksperymenty, w tym pomiary i symulacje komputerowe, interpretować uzyskane wyniki i wyciągać wnioski oraz formułować i weryfikować hipotezy związane ze złożonymi problemami inżynierskimi i prostymi problemami badawczymi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</si>
</sst>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3" x14ac:knownFonts="1">
    <font>
      <sz val="10"/>
      <name val="Arial CE"/>
      <charset val="238"/>
    </font>
    <font>
      <sz val="9"/>
      <name val="Arial CE"/>
      <family val="2"/>
      <charset val="238"/>
    </font>
    <font>
      <b/>
      <sz val="9"/>
      <name val="Arial CE"/>
      <family val="2"/>
      <charset val="238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b/>
      <sz val="10"/>
      <color indexed="9"/>
      <name val="Arial CE"/>
      <family val="2"/>
      <charset val="238"/>
    </font>
    <font>
      <sz val="10"/>
      <color indexed="22"/>
      <name val="Arial CE"/>
      <family val="2"/>
      <charset val="238"/>
    </font>
    <font>
      <b/>
      <i/>
      <sz val="10"/>
      <color indexed="9"/>
      <name val="Arial CE"/>
      <family val="2"/>
      <charset val="238"/>
    </font>
    <font>
      <sz val="10"/>
      <color indexed="9"/>
      <name val="Arial CE"/>
      <family val="2"/>
      <charset val="238"/>
    </font>
    <font>
      <b/>
      <sz val="12"/>
      <color indexed="9"/>
      <name val="Arial CE"/>
      <family val="2"/>
      <charset val="238"/>
    </font>
    <font>
      <sz val="9"/>
      <color indexed="9"/>
      <name val="Arial CE"/>
      <family val="2"/>
      <charset val="238"/>
    </font>
    <font>
      <sz val="8"/>
      <color indexed="81"/>
      <name val="Tahoma"/>
      <family val="2"/>
      <charset val="238"/>
    </font>
    <font>
      <sz val="8"/>
      <color indexed="9"/>
      <name val="Arial CE"/>
      <family val="2"/>
      <charset val="238"/>
    </font>
    <font>
      <b/>
      <sz val="10"/>
      <color indexed="9"/>
      <name val="Arial CE"/>
      <charset val="238"/>
    </font>
    <font>
      <b/>
      <sz val="12"/>
      <color indexed="10"/>
      <name val="Arial CE"/>
      <charset val="238"/>
    </font>
    <font>
      <b/>
      <sz val="12"/>
      <color indexed="10"/>
      <name val="Arial CE"/>
      <family val="2"/>
      <charset val="238"/>
    </font>
    <font>
      <b/>
      <sz val="10"/>
      <name val="Arial CE"/>
      <charset val="238"/>
    </font>
    <font>
      <b/>
      <sz val="10"/>
      <color indexed="8"/>
      <name val="Arial CE"/>
      <family val="2"/>
      <charset val="238"/>
    </font>
    <font>
      <b/>
      <sz val="10"/>
      <color indexed="10"/>
      <name val="Arial CE"/>
      <charset val="238"/>
    </font>
    <font>
      <b/>
      <sz val="10"/>
      <color rgb="FFFFFFFF"/>
      <name val="Arial CE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sz val="16"/>
      <name val="Arial CE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u/>
      <sz val="7.5"/>
      <color theme="10"/>
      <name val="Arial CE"/>
      <charset val="238"/>
    </font>
    <font>
      <u/>
      <sz val="8"/>
      <color indexed="12"/>
      <name val="Arial"/>
      <family val="2"/>
      <charset val="238"/>
    </font>
    <font>
      <sz val="10"/>
      <color indexed="9"/>
      <name val="Arial CE"/>
      <charset val="238"/>
    </font>
    <font>
      <b/>
      <sz val="9"/>
      <name val="Arial CE"/>
      <charset val="238"/>
    </font>
    <font>
      <sz val="9"/>
      <name val="Arial CE"/>
      <charset val="238"/>
    </font>
    <font>
      <b/>
      <sz val="12"/>
      <color indexed="30"/>
      <name val="Arial CE"/>
      <charset val="238"/>
    </font>
    <font>
      <b/>
      <sz val="12"/>
      <color rgb="FFFF000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2"/>
      <color rgb="FFFFFFFF"/>
      <name val="Arial CE"/>
      <charset val="238"/>
    </font>
    <font>
      <b/>
      <sz val="12"/>
      <color rgb="FFFF0000"/>
      <name val="Arial CE"/>
      <charset val="238"/>
    </font>
    <font>
      <b/>
      <sz val="10"/>
      <color rgb="FF000000"/>
      <name val="Arial Black"/>
      <family val="2"/>
      <charset val="238"/>
    </font>
    <font>
      <b/>
      <sz val="14"/>
      <color theme="0"/>
      <name val="Arial CE"/>
      <family val="2"/>
      <charset val="238"/>
    </font>
    <font>
      <sz val="16"/>
      <color rgb="FF0000FF"/>
      <name val="Arial CE"/>
      <charset val="238"/>
    </font>
    <font>
      <u/>
      <sz val="8"/>
      <color rgb="FF0000FF"/>
      <name val="Arial"/>
      <family val="2"/>
      <charset val="238"/>
    </font>
    <font>
      <b/>
      <sz val="14"/>
      <color indexed="9"/>
      <name val="Arial CE"/>
      <charset val="238"/>
    </font>
    <font>
      <b/>
      <sz val="12"/>
      <color theme="0"/>
      <name val="Arial CE"/>
      <charset val="238"/>
    </font>
    <font>
      <b/>
      <sz val="10"/>
      <color rgb="FFFF0000"/>
      <name val="Arial CE"/>
      <family val="2"/>
      <charset val="238"/>
    </font>
    <font>
      <b/>
      <sz val="14"/>
      <color rgb="FFFFFFFF"/>
      <name val="Arial CE"/>
      <family val="2"/>
      <charset val="238"/>
    </font>
    <font>
      <b/>
      <sz val="10"/>
      <color rgb="FFFFFFFF"/>
      <name val="Arial CE"/>
      <family val="2"/>
      <charset val="238"/>
    </font>
    <font>
      <sz val="8"/>
      <color rgb="FFFFFFFF"/>
      <name val="Arial CE"/>
      <family val="2"/>
      <charset val="238"/>
    </font>
    <font>
      <sz val="12"/>
      <color rgb="FFFFFFFF"/>
      <name val="Arial Black"/>
      <family val="2"/>
      <charset val="238"/>
    </font>
    <font>
      <b/>
      <sz val="10"/>
      <color rgb="FFFFFFFF"/>
      <name val="Arial Black"/>
      <family val="2"/>
      <charset val="238"/>
    </font>
    <font>
      <sz val="10"/>
      <color rgb="FFFF0000"/>
      <name val="Arial CE"/>
      <family val="2"/>
      <charset val="238"/>
    </font>
    <font>
      <b/>
      <sz val="18"/>
      <color theme="0"/>
      <name val="Arial CE"/>
      <family val="2"/>
      <charset val="238"/>
    </font>
    <font>
      <b/>
      <sz val="20"/>
      <color rgb="FFFFFFFF"/>
      <name val="Arial CE"/>
      <charset val="238"/>
    </font>
    <font>
      <b/>
      <sz val="20"/>
      <color theme="0"/>
      <name val="Arial CE"/>
      <charset val="238"/>
    </font>
    <font>
      <sz val="10"/>
      <color rgb="FFFF0000"/>
      <name val="Arial CE"/>
      <charset val="238"/>
    </font>
  </fonts>
  <fills count="3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8"/>
        <bgColor indexed="8"/>
      </patternFill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8"/>
      </patternFill>
    </fill>
    <fill>
      <patternFill patternType="solid">
        <fgColor rgb="FFFFFF99"/>
        <bgColor rgb="FF000000"/>
      </patternFill>
    </fill>
    <fill>
      <patternFill patternType="solid">
        <fgColor rgb="FF000080"/>
        <bgColor rgb="FF000000"/>
      </patternFill>
    </fill>
    <fill>
      <patternFill patternType="solid">
        <fgColor rgb="FFFFFF99"/>
        <bgColor indexed="64"/>
      </patternFill>
    </fill>
    <fill>
      <patternFill patternType="solid">
        <fgColor indexed="11"/>
        <bgColor indexed="8"/>
      </patternFill>
    </fill>
    <fill>
      <patternFill patternType="solid">
        <fgColor rgb="FF000080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indexed="27"/>
        <bgColor indexed="8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CFFFF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rgb="FF66CCFF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2F2F2"/>
        <bgColor rgb="FF000000"/>
      </patternFill>
    </fill>
    <fill>
      <patternFill patternType="solid">
        <fgColor rgb="FF99FFCC"/>
        <bgColor rgb="FF000000"/>
      </patternFill>
    </fill>
    <fill>
      <patternFill patternType="solid">
        <fgColor theme="0" tint="-4.9989318521683403E-2"/>
        <bgColor rgb="FF000000"/>
      </patternFill>
    </fill>
    <fill>
      <patternFill patternType="solid">
        <fgColor rgb="FF0000FF"/>
        <bgColor rgb="FF000000"/>
      </patternFill>
    </fill>
    <fill>
      <patternFill patternType="solid">
        <fgColor rgb="FFFFFF66"/>
        <bgColor rgb="FF000000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808080"/>
        <bgColor rgb="FF000000"/>
      </patternFill>
    </fill>
  </fills>
  <borders count="5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55"/>
      </left>
      <right style="thin">
        <color indexed="55"/>
      </right>
      <top/>
      <bottom style="thin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64"/>
      </top>
      <bottom style="thin">
        <color indexed="64"/>
      </bottom>
      <diagonal/>
    </border>
    <border>
      <left style="thin">
        <color indexed="55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55"/>
      </right>
      <top style="thin">
        <color indexed="64"/>
      </top>
      <bottom style="thin">
        <color indexed="64"/>
      </bottom>
      <diagonal/>
    </border>
    <border>
      <left/>
      <right style="thin">
        <color indexed="18"/>
      </right>
      <top/>
      <bottom style="thin">
        <color indexed="1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55"/>
      </right>
      <top/>
      <bottom style="thin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9"/>
      </top>
      <bottom/>
      <diagonal/>
    </border>
    <border>
      <left/>
      <right style="thin">
        <color indexed="55"/>
      </right>
      <top/>
      <bottom style="thin">
        <color indexed="64"/>
      </bottom>
      <diagonal/>
    </border>
    <border>
      <left/>
      <right style="thin">
        <color indexed="9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55"/>
      </right>
      <top/>
      <bottom/>
      <diagonal/>
    </border>
    <border>
      <left style="thin">
        <color indexed="55"/>
      </left>
      <right style="thin">
        <color indexed="55"/>
      </right>
      <top/>
      <bottom/>
      <diagonal/>
    </border>
    <border>
      <left style="thin">
        <color indexed="55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indexed="64"/>
      </right>
      <top/>
      <bottom style="thin">
        <color theme="0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indexed="18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9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55"/>
      </left>
      <right style="thin">
        <color indexed="55"/>
      </right>
      <top style="thin">
        <color indexed="9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indexed="64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rgb="FFC0C0C0"/>
      </bottom>
      <diagonal/>
    </border>
    <border>
      <left/>
      <right/>
      <top style="thin">
        <color indexed="64"/>
      </top>
      <bottom style="thin">
        <color rgb="FFC0C0C0"/>
      </bottom>
      <diagonal/>
    </border>
    <border>
      <left/>
      <right style="thin">
        <color rgb="FF000000"/>
      </right>
      <top style="thin">
        <color indexed="64"/>
      </top>
      <bottom style="thin">
        <color rgb="FFC0C0C0"/>
      </bottom>
      <diagonal/>
    </border>
    <border>
      <left style="thin">
        <color indexed="64"/>
      </left>
      <right/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/>
      <right style="thin">
        <color rgb="FF000000"/>
      </right>
      <top style="thin">
        <color rgb="FFC0C0C0"/>
      </top>
      <bottom style="thin">
        <color rgb="FFC0C0C0"/>
      </bottom>
      <diagonal/>
    </border>
    <border>
      <left style="thin">
        <color indexed="64"/>
      </left>
      <right style="thick">
        <color rgb="FFC0C0C0"/>
      </right>
      <top/>
      <bottom style="thin">
        <color indexed="64"/>
      </bottom>
      <diagonal/>
    </border>
    <border>
      <left/>
      <right style="thick">
        <color rgb="FFC0C0C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rgb="FFFFFFFF"/>
      </bottom>
      <diagonal/>
    </border>
    <border>
      <left/>
      <right style="thin">
        <color indexed="64"/>
      </right>
      <top style="thin">
        <color rgb="FFFFFFFF"/>
      </top>
      <bottom style="thin">
        <color rgb="FFFFFFF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5" fillId="0" borderId="0" applyNumberFormat="0" applyFill="0" applyBorder="0" applyAlignment="0" applyProtection="0">
      <alignment vertical="top"/>
      <protection locked="0"/>
    </xf>
  </cellStyleXfs>
  <cellXfs count="345">
    <xf numFmtId="0" fontId="0" fillId="0" borderId="0" xfId="0"/>
    <xf numFmtId="0" fontId="0" fillId="2" borderId="0" xfId="0" applyFill="1"/>
    <xf numFmtId="0" fontId="7" fillId="3" borderId="1" xfId="0" applyFont="1" applyFill="1" applyBorder="1"/>
    <xf numFmtId="0" fontId="9" fillId="3" borderId="0" xfId="0" applyFont="1" applyFill="1" applyAlignment="1">
      <alignment horizontal="center" vertical="center"/>
    </xf>
    <xf numFmtId="0" fontId="0" fillId="2" borderId="2" xfId="0" applyFill="1" applyBorder="1"/>
    <xf numFmtId="0" fontId="0" fillId="2" borderId="0" xfId="0" applyFill="1" applyBorder="1"/>
    <xf numFmtId="0" fontId="8" fillId="3" borderId="2" xfId="0" applyFont="1" applyFill="1" applyBorder="1"/>
    <xf numFmtId="0" fontId="8" fillId="3" borderId="0" xfId="0" applyFont="1" applyFill="1"/>
    <xf numFmtId="0" fontId="0" fillId="2" borderId="0" xfId="0" applyFill="1" applyProtection="1">
      <protection locked="0"/>
    </xf>
    <xf numFmtId="0" fontId="8" fillId="3" borderId="0" xfId="0" applyFont="1" applyFill="1" applyAlignment="1">
      <alignment vertical="center" wrapText="1"/>
    </xf>
    <xf numFmtId="0" fontId="8" fillId="4" borderId="0" xfId="0" applyFont="1" applyFill="1" applyAlignment="1">
      <alignment vertical="center" wrapText="1"/>
    </xf>
    <xf numFmtId="0" fontId="8" fillId="3" borderId="0" xfId="0" applyFont="1" applyFill="1" applyAlignment="1">
      <alignment horizontal="center"/>
    </xf>
    <xf numFmtId="0" fontId="0" fillId="4" borderId="0" xfId="0" applyFill="1"/>
    <xf numFmtId="0" fontId="8" fillId="4" borderId="0" xfId="0" applyFont="1" applyFill="1" applyAlignment="1">
      <alignment horizontal="center"/>
    </xf>
    <xf numFmtId="0" fontId="0" fillId="3" borderId="2" xfId="0" applyFill="1" applyBorder="1"/>
    <xf numFmtId="0" fontId="1" fillId="4" borderId="0" xfId="0" applyFont="1" applyFill="1" applyBorder="1" applyAlignment="1" applyProtection="1">
      <alignment horizontal="center"/>
      <protection locked="0"/>
    </xf>
    <xf numFmtId="0" fontId="5" fillId="4" borderId="4" xfId="0" applyFont="1" applyFill="1" applyBorder="1" applyAlignment="1">
      <alignment horizontal="center"/>
    </xf>
    <xf numFmtId="0" fontId="10" fillId="3" borderId="0" xfId="0" applyFont="1" applyFill="1" applyBorder="1" applyAlignment="1" applyProtection="1">
      <alignment horizontal="center"/>
      <protection locked="0"/>
    </xf>
    <xf numFmtId="0" fontId="5" fillId="3" borderId="5" xfId="0" applyFont="1" applyFill="1" applyBorder="1" applyAlignment="1">
      <alignment horizontal="right" vertical="center"/>
    </xf>
    <xf numFmtId="0" fontId="0" fillId="0" borderId="0" xfId="0" applyFill="1"/>
    <xf numFmtId="0" fontId="5" fillId="3" borderId="0" xfId="0" applyFont="1" applyFill="1" applyBorder="1" applyAlignment="1" applyProtection="1">
      <alignment horizontal="center" vertical="top" wrapText="1"/>
      <protection locked="0"/>
    </xf>
    <xf numFmtId="0" fontId="5" fillId="4" borderId="0" xfId="0" applyFont="1" applyFill="1" applyBorder="1" applyAlignment="1" applyProtection="1">
      <alignment horizontal="center" vertical="top" wrapText="1"/>
      <protection locked="0"/>
    </xf>
    <xf numFmtId="0" fontId="0" fillId="2" borderId="0" xfId="0" applyFill="1" applyAlignment="1">
      <alignment horizontal="center" vertical="top" wrapText="1"/>
    </xf>
    <xf numFmtId="0" fontId="9" fillId="3" borderId="0" xfId="0" applyFont="1" applyFill="1" applyAlignment="1">
      <alignment horizontal="center" vertical="top" wrapText="1"/>
    </xf>
    <xf numFmtId="0" fontId="0" fillId="2" borderId="0" xfId="0" applyFill="1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4" fillId="2" borderId="0" xfId="0" applyFont="1" applyFill="1" applyAlignment="1">
      <alignment horizontal="center" vertical="top" wrapText="1"/>
    </xf>
    <xf numFmtId="0" fontId="5" fillId="3" borderId="7" xfId="0" applyFont="1" applyFill="1" applyBorder="1" applyAlignment="1">
      <alignment horizontal="center" vertical="top" wrapText="1"/>
    </xf>
    <xf numFmtId="0" fontId="5" fillId="3" borderId="8" xfId="0" applyFont="1" applyFill="1" applyBorder="1" applyAlignment="1">
      <alignment horizontal="center" vertical="top" wrapText="1"/>
    </xf>
    <xf numFmtId="0" fontId="5" fillId="3" borderId="9" xfId="0" applyFont="1" applyFill="1" applyBorder="1" applyAlignment="1">
      <alignment horizontal="center" vertical="top" wrapText="1"/>
    </xf>
    <xf numFmtId="0" fontId="3" fillId="2" borderId="0" xfId="0" applyFont="1" applyFill="1" applyAlignment="1">
      <alignment horizontal="center" vertical="top" wrapText="1"/>
    </xf>
    <xf numFmtId="0" fontId="5" fillId="3" borderId="11" xfId="0" applyFont="1" applyFill="1" applyBorder="1" applyAlignment="1">
      <alignment horizontal="center" vertical="top" wrapText="1"/>
    </xf>
    <xf numFmtId="0" fontId="0" fillId="2" borderId="2" xfId="0" applyFill="1" applyBorder="1" applyAlignment="1">
      <alignment horizontal="center" vertical="top" wrapText="1"/>
    </xf>
    <xf numFmtId="3" fontId="3" fillId="5" borderId="12" xfId="0" applyNumberFormat="1" applyFont="1" applyFill="1" applyBorder="1" applyAlignment="1">
      <alignment horizontal="center" vertical="top" wrapText="1"/>
    </xf>
    <xf numFmtId="0" fontId="0" fillId="2" borderId="0" xfId="0" applyFill="1" applyAlignment="1">
      <alignment horizontal="left" vertical="top" wrapText="1"/>
    </xf>
    <xf numFmtId="0" fontId="0" fillId="6" borderId="0" xfId="0" applyFill="1"/>
    <xf numFmtId="0" fontId="8" fillId="7" borderId="0" xfId="0" applyFont="1" applyFill="1" applyAlignment="1">
      <alignment horizontal="center"/>
    </xf>
    <xf numFmtId="0" fontId="8" fillId="3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4" borderId="0" xfId="0" applyFill="1" applyAlignment="1">
      <alignment wrapText="1"/>
    </xf>
    <xf numFmtId="0" fontId="9" fillId="3" borderId="0" xfId="0" applyFont="1" applyFill="1" applyAlignment="1">
      <alignment horizontal="center" vertical="center" wrapText="1"/>
    </xf>
    <xf numFmtId="0" fontId="14" fillId="2" borderId="0" xfId="0" applyFont="1" applyFill="1"/>
    <xf numFmtId="0" fontId="15" fillId="2" borderId="0" xfId="0" applyFont="1" applyFill="1" applyAlignment="1">
      <alignment horizontal="left" vertical="top" wrapText="1"/>
    </xf>
    <xf numFmtId="0" fontId="15" fillId="2" borderId="0" xfId="0" applyFont="1" applyFill="1"/>
    <xf numFmtId="0" fontId="0" fillId="3" borderId="14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3" borderId="7" xfId="0" applyFill="1" applyBorder="1"/>
    <xf numFmtId="0" fontId="8" fillId="3" borderId="0" xfId="0" applyFont="1" applyFill="1" applyBorder="1"/>
    <xf numFmtId="0" fontId="10" fillId="3" borderId="0" xfId="0" applyFont="1" applyFill="1" applyBorder="1" applyAlignment="1" applyProtection="1">
      <alignment horizontal="right"/>
      <protection locked="0"/>
    </xf>
    <xf numFmtId="0" fontId="10" fillId="3" borderId="0" xfId="0" applyFont="1" applyFill="1" applyBorder="1" applyAlignment="1" applyProtection="1">
      <alignment vertical="top"/>
      <protection locked="0"/>
    </xf>
    <xf numFmtId="0" fontId="10" fillId="3" borderId="0" xfId="0" applyFont="1" applyFill="1" applyBorder="1" applyAlignment="1" applyProtection="1">
      <alignment horizontal="center" vertical="top" wrapText="1"/>
      <protection locked="0"/>
    </xf>
    <xf numFmtId="0" fontId="8" fillId="2" borderId="0" xfId="0" applyFont="1" applyFill="1" applyAlignment="1">
      <alignment horizontal="center"/>
    </xf>
    <xf numFmtId="0" fontId="17" fillId="8" borderId="9" xfId="0" applyFont="1" applyFill="1" applyBorder="1" applyAlignment="1">
      <alignment horizontal="center" vertical="top" wrapText="1"/>
    </xf>
    <xf numFmtId="0" fontId="7" fillId="3" borderId="2" xfId="0" applyFont="1" applyFill="1" applyBorder="1"/>
    <xf numFmtId="0" fontId="5" fillId="3" borderId="16" xfId="0" applyFont="1" applyFill="1" applyBorder="1" applyAlignment="1">
      <alignment horizontal="center" vertical="top" wrapText="1"/>
    </xf>
    <xf numFmtId="0" fontId="7" fillId="3" borderId="2" xfId="0" applyFont="1" applyFill="1" applyBorder="1" applyAlignment="1">
      <alignment horizontal="left" vertical="top" wrapText="1"/>
    </xf>
    <xf numFmtId="0" fontId="8" fillId="3" borderId="16" xfId="0" applyFont="1" applyFill="1" applyBorder="1" applyAlignment="1">
      <alignment horizontal="center" vertical="top" wrapText="1"/>
    </xf>
    <xf numFmtId="0" fontId="0" fillId="0" borderId="17" xfId="0" applyBorder="1" applyAlignment="1">
      <alignment horizontal="center" vertical="top" wrapText="1"/>
    </xf>
    <xf numFmtId="0" fontId="3" fillId="8" borderId="18" xfId="0" applyFont="1" applyFill="1" applyBorder="1" applyAlignment="1">
      <alignment horizontal="center" vertical="top" wrapText="1"/>
    </xf>
    <xf numFmtId="0" fontId="3" fillId="8" borderId="19" xfId="0" applyFont="1" applyFill="1" applyBorder="1" applyAlignment="1">
      <alignment horizontal="center" vertical="top" wrapText="1"/>
    </xf>
    <xf numFmtId="0" fontId="5" fillId="3" borderId="0" xfId="0" applyFont="1" applyFill="1" applyBorder="1" applyAlignment="1">
      <alignment horizontal="center" vertical="center"/>
    </xf>
    <xf numFmtId="0" fontId="5" fillId="3" borderId="20" xfId="0" applyFont="1" applyFill="1" applyBorder="1" applyAlignment="1">
      <alignment horizontal="center" vertical="top" wrapText="1"/>
    </xf>
    <xf numFmtId="0" fontId="5" fillId="3" borderId="3" xfId="0" applyFont="1" applyFill="1" applyBorder="1" applyAlignment="1">
      <alignment horizontal="center" vertical="top" wrapText="1"/>
    </xf>
    <xf numFmtId="3" fontId="3" fillId="8" borderId="12" xfId="0" applyNumberFormat="1" applyFont="1" applyFill="1" applyBorder="1" applyAlignment="1">
      <alignment horizontal="center" vertical="top" wrapText="1"/>
    </xf>
    <xf numFmtId="0" fontId="12" fillId="3" borderId="16" xfId="0" applyFont="1" applyFill="1" applyBorder="1" applyAlignment="1">
      <alignment horizontal="center" vertical="center"/>
    </xf>
    <xf numFmtId="0" fontId="5" fillId="3" borderId="22" xfId="0" applyFont="1" applyFill="1" applyBorder="1" applyAlignment="1">
      <alignment horizontal="center" vertical="center"/>
    </xf>
    <xf numFmtId="0" fontId="5" fillId="3" borderId="23" xfId="0" applyFont="1" applyFill="1" applyBorder="1" applyAlignment="1">
      <alignment horizontal="center" vertical="center" wrapText="1"/>
    </xf>
    <xf numFmtId="0" fontId="5" fillId="3" borderId="24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12" fillId="3" borderId="14" xfId="0" applyFont="1" applyFill="1" applyBorder="1" applyAlignment="1">
      <alignment horizontal="center" vertical="center"/>
    </xf>
    <xf numFmtId="0" fontId="2" fillId="13" borderId="0" xfId="0" applyFont="1" applyFill="1" applyAlignment="1">
      <alignment horizontal="center" vertical="top" wrapText="1"/>
    </xf>
    <xf numFmtId="0" fontId="2" fillId="8" borderId="0" xfId="0" applyFont="1" applyFill="1" applyAlignment="1">
      <alignment horizontal="center" vertical="top" wrapText="1"/>
    </xf>
    <xf numFmtId="0" fontId="0" fillId="2" borderId="0" xfId="0" applyFill="1" applyBorder="1" applyAlignment="1">
      <alignment horizontal="center"/>
    </xf>
    <xf numFmtId="0" fontId="0" fillId="0" borderId="0" xfId="0" applyAlignment="1">
      <alignment horizontal="center"/>
    </xf>
    <xf numFmtId="3" fontId="3" fillId="14" borderId="12" xfId="0" applyNumberFormat="1" applyFont="1" applyFill="1" applyBorder="1" applyAlignment="1">
      <alignment horizontal="center" vertical="center" wrapText="1"/>
    </xf>
    <xf numFmtId="3" fontId="3" fillId="18" borderId="12" xfId="0" applyNumberFormat="1" applyFont="1" applyFill="1" applyBorder="1" applyAlignment="1">
      <alignment horizontal="center" vertical="top" wrapText="1"/>
    </xf>
    <xf numFmtId="3" fontId="3" fillId="18" borderId="29" xfId="0" applyNumberFormat="1" applyFont="1" applyFill="1" applyBorder="1" applyAlignment="1">
      <alignment horizontal="center" vertical="top" wrapText="1"/>
    </xf>
    <xf numFmtId="3" fontId="3" fillId="14" borderId="13" xfId="0" applyNumberFormat="1" applyFont="1" applyFill="1" applyBorder="1" applyAlignment="1">
      <alignment horizontal="center" vertical="center" wrapText="1"/>
    </xf>
    <xf numFmtId="0" fontId="16" fillId="18" borderId="30" xfId="0" applyFont="1" applyFill="1" applyBorder="1" applyAlignment="1">
      <alignment horizontal="center" vertical="center" wrapText="1"/>
    </xf>
    <xf numFmtId="0" fontId="16" fillId="8" borderId="13" xfId="0" applyFont="1" applyFill="1" applyBorder="1" applyAlignment="1">
      <alignment horizontal="center" vertical="center" wrapText="1"/>
    </xf>
    <xf numFmtId="0" fontId="8" fillId="19" borderId="0" xfId="0" applyFont="1" applyFill="1" applyAlignment="1">
      <alignment wrapText="1"/>
    </xf>
    <xf numFmtId="0" fontId="0" fillId="20" borderId="0" xfId="0" applyFill="1" applyAlignment="1">
      <alignment wrapText="1"/>
    </xf>
    <xf numFmtId="0" fontId="8" fillId="3" borderId="0" xfId="0" applyFont="1" applyFill="1" applyBorder="1" applyAlignment="1">
      <alignment horizontal="center" vertical="center" wrapText="1"/>
    </xf>
    <xf numFmtId="0" fontId="5" fillId="3" borderId="31" xfId="0" applyFont="1" applyFill="1" applyBorder="1" applyAlignment="1">
      <alignment horizontal="center" vertical="center" wrapText="1"/>
    </xf>
    <xf numFmtId="0" fontId="0" fillId="10" borderId="13" xfId="0" applyFill="1" applyBorder="1" applyAlignment="1">
      <alignment horizontal="center" wrapText="1"/>
    </xf>
    <xf numFmtId="0" fontId="0" fillId="0" borderId="13" xfId="0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0" fillId="21" borderId="13" xfId="0" applyFill="1" applyBorder="1" applyAlignment="1">
      <alignment horizontal="left" vertical="center" wrapText="1"/>
    </xf>
    <xf numFmtId="0" fontId="16" fillId="12" borderId="13" xfId="0" applyFont="1" applyFill="1" applyBorder="1" applyAlignment="1">
      <alignment horizontal="center" vertical="center" wrapText="1"/>
    </xf>
    <xf numFmtId="0" fontId="23" fillId="12" borderId="13" xfId="0" applyFont="1" applyFill="1" applyBorder="1" applyAlignment="1">
      <alignment horizontal="center" vertical="center" wrapText="1"/>
    </xf>
    <xf numFmtId="0" fontId="23" fillId="22" borderId="13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 applyProtection="1">
      <alignment horizontal="left" vertical="center" wrapText="1"/>
      <protection locked="0"/>
    </xf>
    <xf numFmtId="0" fontId="0" fillId="0" borderId="0" xfId="0" applyAlignment="1">
      <alignment horizontal="center" vertical="center" wrapText="1"/>
    </xf>
    <xf numFmtId="0" fontId="3" fillId="6" borderId="13" xfId="0" applyFont="1" applyFill="1" applyBorder="1" applyAlignment="1" applyProtection="1">
      <alignment horizontal="left" vertical="center" wrapText="1"/>
      <protection locked="0"/>
    </xf>
    <xf numFmtId="0" fontId="16" fillId="10" borderId="13" xfId="0" applyFont="1" applyFill="1" applyBorder="1" applyAlignment="1" applyProtection="1">
      <alignment horizontal="left" vertical="center" wrapText="1"/>
      <protection locked="0"/>
    </xf>
    <xf numFmtId="0" fontId="24" fillId="0" borderId="13" xfId="0" applyFont="1" applyBorder="1" applyAlignment="1">
      <alignment horizontal="center" vertical="center" wrapText="1"/>
    </xf>
    <xf numFmtId="0" fontId="24" fillId="0" borderId="30" xfId="0" applyFont="1" applyBorder="1" applyAlignment="1">
      <alignment horizontal="center" vertical="center" wrapText="1"/>
    </xf>
    <xf numFmtId="0" fontId="16" fillId="6" borderId="13" xfId="0" applyFont="1" applyFill="1" applyBorder="1" applyAlignment="1" applyProtection="1">
      <alignment horizontal="left" vertical="center" wrapText="1"/>
      <protection locked="0"/>
    </xf>
    <xf numFmtId="0" fontId="3" fillId="10" borderId="13" xfId="0" applyFont="1" applyFill="1" applyBorder="1" applyAlignment="1" applyProtection="1">
      <alignment horizontal="left" vertical="center" wrapText="1"/>
      <protection locked="0"/>
    </xf>
    <xf numFmtId="0" fontId="26" fillId="0" borderId="13" xfId="0" applyFont="1" applyBorder="1" applyAlignment="1">
      <alignment horizontal="center" vertical="center" wrapText="1"/>
    </xf>
    <xf numFmtId="0" fontId="15" fillId="2" borderId="0" xfId="0" applyFont="1" applyFill="1" applyAlignment="1">
      <alignment horizontal="left" vertical="center" wrapText="1"/>
    </xf>
    <xf numFmtId="0" fontId="26" fillId="0" borderId="0" xfId="0" applyFont="1" applyAlignment="1">
      <alignment horizontal="center" vertical="center" wrapText="1"/>
    </xf>
    <xf numFmtId="0" fontId="27" fillId="3" borderId="6" xfId="0" applyFont="1" applyFill="1" applyBorder="1" applyAlignment="1">
      <alignment horizontal="left" wrapText="1"/>
    </xf>
    <xf numFmtId="0" fontId="27" fillId="3" borderId="6" xfId="0" applyFont="1" applyFill="1" applyBorder="1" applyAlignment="1">
      <alignment horizontal="center" vertical="center" wrapText="1"/>
    </xf>
    <xf numFmtId="10" fontId="27" fillId="3" borderId="6" xfId="0" applyNumberFormat="1" applyFont="1" applyFill="1" applyBorder="1" applyAlignment="1">
      <alignment horizontal="center" vertical="center" wrapText="1"/>
    </xf>
    <xf numFmtId="0" fontId="28" fillId="22" borderId="13" xfId="0" applyFont="1" applyFill="1" applyBorder="1" applyAlignment="1">
      <alignment vertical="center" wrapText="1"/>
    </xf>
    <xf numFmtId="0" fontId="28" fillId="22" borderId="33" xfId="0" applyFont="1" applyFill="1" applyBorder="1" applyAlignment="1">
      <alignment vertical="center" wrapText="1"/>
    </xf>
    <xf numFmtId="0" fontId="16" fillId="10" borderId="13" xfId="0" applyFont="1" applyFill="1" applyBorder="1" applyAlignment="1">
      <alignment horizontal="center" vertical="center" wrapText="1"/>
    </xf>
    <xf numFmtId="0" fontId="0" fillId="21" borderId="13" xfId="0" applyFill="1" applyBorder="1" applyAlignment="1">
      <alignment wrapText="1"/>
    </xf>
    <xf numFmtId="0" fontId="0" fillId="0" borderId="13" xfId="0" applyBorder="1" applyAlignment="1">
      <alignment vertical="center" wrapText="1"/>
    </xf>
    <xf numFmtId="0" fontId="0" fillId="0" borderId="0" xfId="0" applyAlignment="1">
      <alignment wrapText="1"/>
    </xf>
    <xf numFmtId="0" fontId="3" fillId="6" borderId="13" xfId="0" applyFont="1" applyFill="1" applyBorder="1" applyAlignment="1">
      <alignment horizontal="center" vertical="center"/>
    </xf>
    <xf numFmtId="0" fontId="0" fillId="6" borderId="13" xfId="0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11" borderId="13" xfId="0" applyFill="1" applyBorder="1" applyAlignment="1">
      <alignment horizontal="left" vertical="center" wrapText="1"/>
    </xf>
    <xf numFmtId="0" fontId="0" fillId="2" borderId="13" xfId="0" applyFill="1" applyBorder="1" applyAlignment="1">
      <alignment horizontal="left" vertical="center" wrapText="1"/>
    </xf>
    <xf numFmtId="0" fontId="3" fillId="17" borderId="13" xfId="0" applyFont="1" applyFill="1" applyBorder="1" applyAlignment="1">
      <alignment horizontal="center" vertical="center"/>
    </xf>
    <xf numFmtId="0" fontId="0" fillId="17" borderId="13" xfId="0" applyFill="1" applyBorder="1" applyAlignment="1">
      <alignment horizontal="center" vertical="center" wrapText="1"/>
    </xf>
    <xf numFmtId="0" fontId="13" fillId="3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8" fillId="3" borderId="0" xfId="0" applyFont="1" applyFill="1" applyAlignment="1">
      <alignment horizontal="center" vertical="center" wrapText="1"/>
    </xf>
    <xf numFmtId="0" fontId="0" fillId="19" borderId="0" xfId="0" applyFill="1" applyAlignment="1">
      <alignment horizontal="center" vertical="center" wrapText="1"/>
    </xf>
    <xf numFmtId="0" fontId="0" fillId="4" borderId="0" xfId="0" applyFill="1" applyAlignment="1">
      <alignment horizontal="center" vertical="center" wrapText="1"/>
    </xf>
    <xf numFmtId="0" fontId="0" fillId="20" borderId="0" xfId="0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31" fillId="24" borderId="13" xfId="0" applyFont="1" applyFill="1" applyBorder="1" applyAlignment="1">
      <alignment horizontal="center" vertical="top" wrapText="1"/>
    </xf>
    <xf numFmtId="0" fontId="16" fillId="25" borderId="13" xfId="0" applyFont="1" applyFill="1" applyBorder="1" applyAlignment="1">
      <alignment horizontal="left" vertical="center"/>
    </xf>
    <xf numFmtId="0" fontId="0" fillId="0" borderId="0" xfId="0" applyAlignment="1">
      <alignment horizontal="left"/>
    </xf>
    <xf numFmtId="0" fontId="35" fillId="26" borderId="0" xfId="0" applyFont="1" applyFill="1" applyAlignment="1" applyProtection="1">
      <alignment horizontal="left" vertical="top" wrapText="1"/>
      <protection locked="0"/>
    </xf>
    <xf numFmtId="0" fontId="6" fillId="17" borderId="13" xfId="0" applyFont="1" applyFill="1" applyBorder="1" applyAlignment="1">
      <alignment horizontal="center" vertical="center"/>
    </xf>
    <xf numFmtId="0" fontId="3" fillId="17" borderId="13" xfId="0" applyFont="1" applyFill="1" applyBorder="1" applyAlignment="1" applyProtection="1">
      <alignment horizontal="center" vertical="center" wrapText="1"/>
      <protection locked="0"/>
    </xf>
    <xf numFmtId="0" fontId="16" fillId="25" borderId="13" xfId="0" applyFont="1" applyFill="1" applyBorder="1" applyAlignment="1">
      <alignment horizontal="left" vertical="center" wrapText="1"/>
    </xf>
    <xf numFmtId="0" fontId="0" fillId="0" borderId="0" xfId="0" applyBorder="1" applyAlignment="1">
      <alignment horizontal="center" vertical="center" wrapText="1"/>
    </xf>
    <xf numFmtId="0" fontId="26" fillId="0" borderId="0" xfId="1" applyFont="1" applyBorder="1" applyAlignment="1" applyProtection="1">
      <alignment vertical="center" wrapText="1"/>
    </xf>
    <xf numFmtId="0" fontId="26" fillId="0" borderId="0" xfId="0" applyFont="1" applyBorder="1" applyAlignment="1">
      <alignment horizontal="left" vertical="center" wrapText="1"/>
    </xf>
    <xf numFmtId="0" fontId="3" fillId="17" borderId="13" xfId="0" applyFont="1" applyFill="1" applyBorder="1" applyAlignment="1">
      <alignment vertical="center" wrapText="1"/>
    </xf>
    <xf numFmtId="0" fontId="4" fillId="17" borderId="13" xfId="0" applyFont="1" applyFill="1" applyBorder="1" applyAlignment="1">
      <alignment vertical="center"/>
    </xf>
    <xf numFmtId="0" fontId="3" fillId="17" borderId="13" xfId="0" applyFont="1" applyFill="1" applyBorder="1" applyAlignment="1" applyProtection="1">
      <alignment horizontal="center" vertical="top" wrapText="1"/>
      <protection locked="0"/>
    </xf>
    <xf numFmtId="0" fontId="16" fillId="28" borderId="13" xfId="0" applyFont="1" applyFill="1" applyBorder="1" applyAlignment="1" applyProtection="1">
      <alignment horizontal="left" vertical="center" wrapText="1"/>
      <protection locked="0"/>
    </xf>
    <xf numFmtId="0" fontId="0" fillId="28" borderId="0" xfId="0" applyFill="1" applyBorder="1" applyAlignment="1">
      <alignment horizontal="center" vertical="center" wrapText="1"/>
    </xf>
    <xf numFmtId="0" fontId="26" fillId="28" borderId="0" xfId="0" applyFont="1" applyFill="1" applyBorder="1" applyAlignment="1">
      <alignment horizontal="left" vertical="center" wrapText="1"/>
    </xf>
    <xf numFmtId="0" fontId="0" fillId="28" borderId="0" xfId="0" applyFill="1" applyAlignment="1">
      <alignment wrapText="1"/>
    </xf>
    <xf numFmtId="0" fontId="3" fillId="28" borderId="32" xfId="0" applyFont="1" applyFill="1" applyBorder="1" applyAlignment="1" applyProtection="1">
      <alignment horizontal="left" vertical="center" wrapText="1"/>
      <protection locked="0"/>
    </xf>
    <xf numFmtId="0" fontId="26" fillId="28" borderId="0" xfId="0" applyFont="1" applyFill="1" applyBorder="1" applyAlignment="1">
      <alignment horizontal="center" vertical="center" wrapText="1"/>
    </xf>
    <xf numFmtId="0" fontId="26" fillId="28" borderId="0" xfId="1" applyFont="1" applyFill="1" applyBorder="1" applyAlignment="1" applyProtection="1">
      <alignment vertical="center" wrapText="1"/>
    </xf>
    <xf numFmtId="0" fontId="3" fillId="27" borderId="13" xfId="0" applyFont="1" applyFill="1" applyBorder="1" applyAlignment="1" applyProtection="1">
      <alignment horizontal="left" vertical="center" wrapText="1"/>
      <protection locked="0"/>
    </xf>
    <xf numFmtId="0" fontId="27" fillId="3" borderId="35" xfId="0" applyFont="1" applyFill="1" applyBorder="1" applyAlignment="1">
      <alignment horizontal="left" wrapText="1"/>
    </xf>
    <xf numFmtId="0" fontId="3" fillId="28" borderId="0" xfId="0" applyFont="1" applyFill="1" applyBorder="1" applyAlignment="1" applyProtection="1">
      <alignment horizontal="left" vertical="center" wrapText="1"/>
      <protection locked="0"/>
    </xf>
    <xf numFmtId="0" fontId="0" fillId="0" borderId="30" xfId="0" applyBorder="1" applyAlignment="1">
      <alignment horizontal="center" vertical="center" wrapText="1"/>
    </xf>
    <xf numFmtId="0" fontId="0" fillId="0" borderId="21" xfId="0" applyBorder="1" applyAlignment="1">
      <alignment vertical="center" wrapText="1"/>
    </xf>
    <xf numFmtId="0" fontId="0" fillId="0" borderId="21" xfId="0" applyBorder="1" applyAlignment="1">
      <alignment horizontal="center" vertical="center" wrapText="1"/>
    </xf>
    <xf numFmtId="0" fontId="3" fillId="6" borderId="13" xfId="0" applyFont="1" applyFill="1" applyBorder="1" applyAlignment="1">
      <alignment horizontal="center" vertical="center"/>
    </xf>
    <xf numFmtId="0" fontId="3" fillId="6" borderId="13" xfId="0" applyFont="1" applyFill="1" applyBorder="1" applyAlignment="1">
      <alignment vertical="center"/>
    </xf>
    <xf numFmtId="0" fontId="3" fillId="6" borderId="13" xfId="0" applyFont="1" applyFill="1" applyBorder="1" applyAlignment="1">
      <alignment vertical="center" wrapText="1"/>
    </xf>
    <xf numFmtId="0" fontId="0" fillId="6" borderId="13" xfId="0" applyFill="1" applyBorder="1" applyAlignment="1">
      <alignment horizontal="center" vertical="center" wrapText="1"/>
    </xf>
    <xf numFmtId="0" fontId="3" fillId="6" borderId="13" xfId="0" applyFont="1" applyFill="1" applyBorder="1" applyAlignment="1">
      <alignment horizontal="center" vertical="center"/>
    </xf>
    <xf numFmtId="0" fontId="3" fillId="6" borderId="13" xfId="0" applyFont="1" applyFill="1" applyBorder="1" applyAlignment="1">
      <alignment vertical="center" wrapText="1"/>
    </xf>
    <xf numFmtId="0" fontId="0" fillId="6" borderId="13" xfId="0" applyFill="1" applyBorder="1" applyAlignment="1">
      <alignment horizontal="center" vertical="center" wrapText="1"/>
    </xf>
    <xf numFmtId="0" fontId="4" fillId="6" borderId="13" xfId="0" applyFont="1" applyFill="1" applyBorder="1" applyAlignment="1">
      <alignment horizontal="center" vertical="center" wrapText="1"/>
    </xf>
    <xf numFmtId="0" fontId="0" fillId="0" borderId="13" xfId="0" applyBorder="1" applyAlignment="1">
      <alignment horizontal="left" vertical="center" wrapText="1"/>
    </xf>
    <xf numFmtId="0" fontId="3" fillId="23" borderId="13" xfId="0" applyFont="1" applyFill="1" applyBorder="1" applyAlignment="1">
      <alignment horizontal="center" vertical="center"/>
    </xf>
    <xf numFmtId="0" fontId="3" fillId="23" borderId="13" xfId="0" applyFont="1" applyFill="1" applyBorder="1" applyAlignment="1">
      <alignment vertical="center"/>
    </xf>
    <xf numFmtId="0" fontId="0" fillId="23" borderId="13" xfId="0" applyFill="1" applyBorder="1" applyAlignment="1">
      <alignment horizontal="center" vertical="center" wrapText="1"/>
    </xf>
    <xf numFmtId="0" fontId="3" fillId="23" borderId="13" xfId="0" applyFont="1" applyFill="1" applyBorder="1" applyAlignment="1" applyProtection="1">
      <alignment horizontal="center" vertical="center" wrapText="1"/>
      <protection locked="0"/>
    </xf>
    <xf numFmtId="0" fontId="0" fillId="6" borderId="13" xfId="0" applyFont="1" applyFill="1" applyBorder="1" applyAlignment="1">
      <alignment horizontal="center" vertical="center" wrapText="1"/>
    </xf>
    <xf numFmtId="0" fontId="0" fillId="17" borderId="13" xfId="0" applyFont="1" applyFill="1" applyBorder="1" applyAlignment="1" applyProtection="1">
      <alignment horizontal="center" vertical="center" wrapText="1"/>
      <protection locked="0"/>
    </xf>
    <xf numFmtId="0" fontId="0" fillId="17" borderId="13" xfId="0" applyFont="1" applyFill="1" applyBorder="1" applyAlignment="1">
      <alignment horizontal="center" vertical="center" wrapText="1"/>
    </xf>
    <xf numFmtId="0" fontId="0" fillId="23" borderId="13" xfId="0" applyFont="1" applyFill="1" applyBorder="1" applyAlignment="1">
      <alignment horizontal="center" vertical="center" wrapText="1"/>
    </xf>
    <xf numFmtId="0" fontId="0" fillId="23" borderId="13" xfId="0" applyFont="1" applyFill="1" applyBorder="1" applyAlignment="1" applyProtection="1">
      <alignment horizontal="center" vertical="center" wrapText="1"/>
      <protection locked="0"/>
    </xf>
    <xf numFmtId="0" fontId="0" fillId="6" borderId="13" xfId="0" applyFont="1" applyFill="1" applyBorder="1" applyAlignment="1" applyProtection="1">
      <alignment horizontal="center" vertical="center" wrapText="1"/>
      <protection locked="0"/>
    </xf>
    <xf numFmtId="0" fontId="0" fillId="23" borderId="0" xfId="0" applyFont="1" applyFill="1" applyAlignment="1">
      <alignment horizontal="center" vertical="center"/>
    </xf>
    <xf numFmtId="0" fontId="16" fillId="23" borderId="13" xfId="0" applyFont="1" applyFill="1" applyBorder="1" applyAlignment="1" applyProtection="1">
      <alignment horizontal="left" vertical="center" wrapText="1"/>
      <protection locked="0"/>
    </xf>
    <xf numFmtId="0" fontId="3" fillId="23" borderId="13" xfId="0" applyFont="1" applyFill="1" applyBorder="1" applyAlignment="1" applyProtection="1">
      <alignment horizontal="center" vertical="center"/>
      <protection locked="0"/>
    </xf>
    <xf numFmtId="0" fontId="0" fillId="6" borderId="13" xfId="0" applyFill="1" applyBorder="1" applyAlignment="1">
      <alignment horizontal="center" vertical="center"/>
    </xf>
    <xf numFmtId="0" fontId="3" fillId="13" borderId="0" xfId="0" applyFont="1" applyFill="1" applyAlignment="1">
      <alignment horizontal="center" vertical="center" wrapText="1"/>
    </xf>
    <xf numFmtId="0" fontId="0" fillId="23" borderId="13" xfId="0" applyFill="1" applyBorder="1" applyAlignment="1">
      <alignment vertical="center" wrapText="1"/>
    </xf>
    <xf numFmtId="0" fontId="4" fillId="23" borderId="13" xfId="0" applyFont="1" applyFill="1" applyBorder="1" applyAlignment="1">
      <alignment horizontal="center" vertical="center" wrapText="1"/>
    </xf>
    <xf numFmtId="0" fontId="3" fillId="8" borderId="21" xfId="0" applyFont="1" applyFill="1" applyBorder="1" applyAlignment="1">
      <alignment horizontal="center" vertical="center" wrapText="1"/>
    </xf>
    <xf numFmtId="0" fontId="3" fillId="23" borderId="13" xfId="0" applyFont="1" applyFill="1" applyBorder="1" applyAlignment="1" applyProtection="1">
      <alignment horizontal="center" vertical="top" wrapText="1"/>
      <protection locked="0"/>
    </xf>
    <xf numFmtId="0" fontId="8" fillId="7" borderId="0" xfId="0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0" fontId="0" fillId="6" borderId="0" xfId="0" applyFill="1" applyAlignment="1">
      <alignment vertical="center"/>
    </xf>
    <xf numFmtId="0" fontId="3" fillId="8" borderId="0" xfId="0" applyFont="1" applyFill="1" applyAlignment="1">
      <alignment horizontal="center" vertical="center" wrapText="1"/>
    </xf>
    <xf numFmtId="0" fontId="37" fillId="4" borderId="0" xfId="0" applyFont="1" applyFill="1" applyBorder="1" applyAlignment="1" applyProtection="1">
      <protection locked="0"/>
    </xf>
    <xf numFmtId="0" fontId="38" fillId="0" borderId="0" xfId="0" applyFont="1" applyAlignment="1">
      <alignment horizontal="left"/>
    </xf>
    <xf numFmtId="0" fontId="0" fillId="0" borderId="13" xfId="0" applyFont="1" applyBorder="1" applyAlignment="1">
      <alignment horizontal="left" vertical="top" wrapText="1"/>
    </xf>
    <xf numFmtId="0" fontId="0" fillId="0" borderId="33" xfId="0" applyFont="1" applyBorder="1" applyAlignment="1">
      <alignment horizontal="left" vertical="top" wrapText="1"/>
    </xf>
    <xf numFmtId="0" fontId="0" fillId="0" borderId="33" xfId="0" applyBorder="1"/>
    <xf numFmtId="0" fontId="39" fillId="0" borderId="13" xfId="0" applyFont="1" applyBorder="1" applyAlignment="1">
      <alignment horizontal="left" vertical="center" wrapText="1"/>
    </xf>
    <xf numFmtId="0" fontId="5" fillId="19" borderId="4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10" fillId="20" borderId="2" xfId="0" applyFont="1" applyFill="1" applyBorder="1" applyAlignment="1" applyProtection="1">
      <alignment horizontal="center"/>
      <protection locked="0"/>
    </xf>
    <xf numFmtId="0" fontId="40" fillId="20" borderId="2" xfId="0" applyFont="1" applyFill="1" applyBorder="1" applyAlignment="1" applyProtection="1">
      <alignment horizontal="left"/>
      <protection locked="0"/>
    </xf>
    <xf numFmtId="0" fontId="10" fillId="20" borderId="2" xfId="0" applyFont="1" applyFill="1" applyBorder="1" applyAlignment="1" applyProtection="1">
      <alignment vertical="top"/>
      <protection locked="0"/>
    </xf>
    <xf numFmtId="0" fontId="10" fillId="20" borderId="2" xfId="0" applyFont="1" applyFill="1" applyBorder="1" applyAlignment="1" applyProtection="1">
      <alignment horizontal="center" vertical="top" wrapText="1"/>
      <protection locked="0"/>
    </xf>
    <xf numFmtId="0" fontId="8" fillId="20" borderId="2" xfId="0" applyFont="1" applyFill="1" applyBorder="1" applyAlignment="1">
      <alignment horizontal="center" vertical="center" wrapText="1"/>
    </xf>
    <xf numFmtId="0" fontId="8" fillId="20" borderId="2" xfId="0" applyFont="1" applyFill="1" applyBorder="1" applyAlignment="1">
      <alignment wrapText="1"/>
    </xf>
    <xf numFmtId="0" fontId="41" fillId="19" borderId="0" xfId="0" applyFont="1" applyFill="1"/>
    <xf numFmtId="0" fontId="5" fillId="19" borderId="36" xfId="0" applyFont="1" applyFill="1" applyBorder="1" applyAlignment="1">
      <alignment horizontal="center" vertical="center" wrapText="1"/>
    </xf>
    <xf numFmtId="0" fontId="3" fillId="17" borderId="37" xfId="0" applyFont="1" applyFill="1" applyBorder="1"/>
    <xf numFmtId="0" fontId="0" fillId="14" borderId="38" xfId="0" applyFill="1" applyBorder="1" applyAlignment="1">
      <alignment horizontal="center" vertical="center" wrapText="1"/>
    </xf>
    <xf numFmtId="0" fontId="0" fillId="14" borderId="38" xfId="0" applyFill="1" applyBorder="1" applyAlignment="1">
      <alignment horizontal="center" vertical="top" wrapText="1"/>
    </xf>
    <xf numFmtId="0" fontId="3" fillId="17" borderId="38" xfId="0" applyFont="1" applyFill="1" applyBorder="1" applyAlignment="1">
      <alignment vertical="center" wrapText="1"/>
    </xf>
    <xf numFmtId="0" fontId="0" fillId="15" borderId="38" xfId="0" applyFill="1" applyBorder="1" applyAlignment="1">
      <alignment horizontal="center" vertical="center" wrapText="1"/>
    </xf>
    <xf numFmtId="0" fontId="0" fillId="15" borderId="39" xfId="0" applyFill="1" applyBorder="1" applyAlignment="1">
      <alignment horizontal="center" vertical="center" wrapText="1"/>
    </xf>
    <xf numFmtId="0" fontId="3" fillId="23" borderId="39" xfId="0" applyFont="1" applyFill="1" applyBorder="1" applyAlignment="1" applyProtection="1">
      <alignment horizontal="center" vertical="center"/>
      <protection locked="0"/>
    </xf>
    <xf numFmtId="0" fontId="4" fillId="32" borderId="39" xfId="0" applyFont="1" applyFill="1" applyBorder="1" applyAlignment="1">
      <alignment horizontal="center" vertical="center" wrapText="1"/>
    </xf>
    <xf numFmtId="0" fontId="4" fillId="23" borderId="39" xfId="0" applyFont="1" applyFill="1" applyBorder="1" applyAlignment="1">
      <alignment horizontal="center" vertical="center" wrapText="1"/>
    </xf>
    <xf numFmtId="0" fontId="0" fillId="32" borderId="39" xfId="0" applyFill="1" applyBorder="1" applyAlignment="1">
      <alignment horizontal="center" vertical="center" wrapText="1"/>
    </xf>
    <xf numFmtId="0" fontId="3" fillId="23" borderId="39" xfId="0" applyFont="1" applyFill="1" applyBorder="1" applyAlignment="1" applyProtection="1">
      <alignment horizontal="center" vertical="top" wrapText="1"/>
      <protection locked="0"/>
    </xf>
    <xf numFmtId="0" fontId="3" fillId="23" borderId="39" xfId="0" applyFont="1" applyFill="1" applyBorder="1" applyAlignment="1" applyProtection="1">
      <alignment horizontal="center" vertical="center" wrapText="1"/>
      <protection locked="0"/>
    </xf>
    <xf numFmtId="0" fontId="0" fillId="23" borderId="39" xfId="0" applyFill="1" applyBorder="1" applyAlignment="1">
      <alignment horizontal="center" vertical="center" wrapText="1"/>
    </xf>
    <xf numFmtId="0" fontId="42" fillId="17" borderId="39" xfId="0" applyFont="1" applyFill="1" applyBorder="1" applyAlignment="1">
      <alignment horizontal="center" vertical="center"/>
    </xf>
    <xf numFmtId="0" fontId="3" fillId="17" borderId="39" xfId="0" applyFont="1" applyFill="1" applyBorder="1" applyAlignment="1">
      <alignment horizontal="center" vertical="center"/>
    </xf>
    <xf numFmtId="0" fontId="0" fillId="17" borderId="39" xfId="0" applyFill="1" applyBorder="1" applyAlignment="1">
      <alignment horizontal="center" vertical="center" wrapText="1"/>
    </xf>
    <xf numFmtId="0" fontId="3" fillId="6" borderId="39" xfId="0" applyFont="1" applyFill="1" applyBorder="1" applyAlignment="1" applyProtection="1">
      <alignment horizontal="center" vertical="center" wrapText="1"/>
      <protection locked="0"/>
    </xf>
    <xf numFmtId="0" fontId="4" fillId="23" borderId="38" xfId="0" applyFont="1" applyFill="1" applyBorder="1" applyAlignment="1">
      <alignment horizontal="center" vertical="center" wrapText="1"/>
    </xf>
    <xf numFmtId="0" fontId="0" fillId="23" borderId="38" xfId="0" applyFill="1" applyBorder="1" applyAlignment="1">
      <alignment horizontal="center" vertical="center" wrapText="1"/>
    </xf>
    <xf numFmtId="0" fontId="0" fillId="32" borderId="38" xfId="0" applyFill="1" applyBorder="1" applyAlignment="1">
      <alignment horizontal="center" vertical="center" wrapText="1"/>
    </xf>
    <xf numFmtId="0" fontId="0" fillId="16" borderId="0" xfId="0" applyFill="1"/>
    <xf numFmtId="0" fontId="43" fillId="16" borderId="0" xfId="0" applyFont="1" applyFill="1" applyAlignment="1">
      <alignment horizontal="center"/>
    </xf>
    <xf numFmtId="0" fontId="44" fillId="33" borderId="42" xfId="0" applyFont="1" applyFill="1" applyBorder="1" applyAlignment="1">
      <alignment horizontal="center"/>
    </xf>
    <xf numFmtId="0" fontId="44" fillId="33" borderId="43" xfId="0" applyFont="1" applyFill="1" applyBorder="1" applyAlignment="1">
      <alignment horizontal="center" wrapText="1"/>
    </xf>
    <xf numFmtId="0" fontId="45" fillId="16" borderId="0" xfId="0" applyFont="1" applyFill="1" applyAlignment="1">
      <alignment horizontal="left" vertical="center"/>
    </xf>
    <xf numFmtId="0" fontId="44" fillId="16" borderId="0" xfId="0" applyFont="1" applyFill="1" applyAlignment="1">
      <alignment horizontal="right" vertical="center"/>
    </xf>
    <xf numFmtId="0" fontId="33" fillId="30" borderId="38" xfId="0" applyFont="1" applyFill="1" applyBorder="1" applyAlignment="1">
      <alignment horizontal="center" vertical="center"/>
    </xf>
    <xf numFmtId="0" fontId="24" fillId="30" borderId="41" xfId="0" applyFont="1" applyFill="1" applyBorder="1" applyAlignment="1">
      <alignment vertical="center" wrapText="1"/>
    </xf>
    <xf numFmtId="0" fontId="0" fillId="15" borderId="38" xfId="0" applyFill="1" applyBorder="1" applyAlignment="1">
      <alignment horizontal="center" vertical="center"/>
    </xf>
    <xf numFmtId="0" fontId="33" fillId="31" borderId="33" xfId="0" applyFont="1" applyFill="1" applyBorder="1" applyAlignment="1">
      <alignment horizontal="center" vertical="center"/>
    </xf>
    <xf numFmtId="0" fontId="24" fillId="31" borderId="10" xfId="0" applyFont="1" applyFill="1" applyBorder="1" applyAlignment="1">
      <alignment vertical="center" wrapText="1"/>
    </xf>
    <xf numFmtId="0" fontId="0" fillId="15" borderId="33" xfId="0" applyFill="1" applyBorder="1" applyAlignment="1">
      <alignment horizontal="center" vertical="center"/>
    </xf>
    <xf numFmtId="0" fontId="33" fillId="30" borderId="33" xfId="0" applyFont="1" applyFill="1" applyBorder="1" applyAlignment="1">
      <alignment horizontal="center" vertical="center"/>
    </xf>
    <xf numFmtId="0" fontId="24" fillId="30" borderId="10" xfId="0" applyFont="1" applyFill="1" applyBorder="1" applyAlignment="1">
      <alignment vertical="center" wrapText="1"/>
    </xf>
    <xf numFmtId="0" fontId="24" fillId="31" borderId="0" xfId="0" applyFont="1" applyFill="1" applyAlignment="1">
      <alignment vertical="center" wrapText="1"/>
    </xf>
    <xf numFmtId="0" fontId="32" fillId="0" borderId="0" xfId="0" applyFont="1"/>
    <xf numFmtId="0" fontId="32" fillId="15" borderId="38" xfId="0" applyFont="1" applyFill="1" applyBorder="1" applyAlignment="1">
      <alignment vertical="center" wrapText="1"/>
    </xf>
    <xf numFmtId="0" fontId="44" fillId="33" borderId="42" xfId="0" applyFont="1" applyFill="1" applyBorder="1" applyAlignment="1">
      <alignment horizontal="center" vertical="center"/>
    </xf>
    <xf numFmtId="0" fontId="44" fillId="16" borderId="0" xfId="0" applyFont="1" applyFill="1" applyAlignment="1">
      <alignment horizontal="center" vertical="center"/>
    </xf>
    <xf numFmtId="0" fontId="44" fillId="16" borderId="0" xfId="0" applyFont="1" applyFill="1" applyAlignment="1">
      <alignment horizontal="center" wrapText="1"/>
    </xf>
    <xf numFmtId="0" fontId="24" fillId="30" borderId="3" xfId="0" applyFont="1" applyFill="1" applyBorder="1" applyAlignment="1">
      <alignment vertical="center" wrapText="1"/>
    </xf>
    <xf numFmtId="0" fontId="24" fillId="31" borderId="41" xfId="0" applyFont="1" applyFill="1" applyBorder="1" applyAlignment="1">
      <alignment vertical="center" wrapText="1"/>
    </xf>
    <xf numFmtId="0" fontId="0" fillId="29" borderId="33" xfId="0" applyFill="1" applyBorder="1" applyAlignment="1">
      <alignment horizontal="center" vertical="center"/>
    </xf>
    <xf numFmtId="0" fontId="0" fillId="34" borderId="33" xfId="0" applyFill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33" fillId="31" borderId="38" xfId="0" applyFont="1" applyFill="1" applyBorder="1" applyAlignment="1">
      <alignment horizontal="center" vertical="center"/>
    </xf>
    <xf numFmtId="0" fontId="24" fillId="30" borderId="10" xfId="0" applyFont="1" applyFill="1" applyBorder="1" applyAlignment="1" applyProtection="1">
      <alignment horizontal="left" vertical="center" wrapText="1"/>
      <protection locked="0"/>
    </xf>
    <xf numFmtId="0" fontId="0" fillId="15" borderId="38" xfId="0" applyFill="1" applyBorder="1" applyAlignment="1">
      <alignment wrapText="1"/>
    </xf>
    <xf numFmtId="0" fontId="0" fillId="35" borderId="38" xfId="0" applyFill="1" applyBorder="1" applyAlignment="1" applyProtection="1">
      <alignment horizontal="center" vertical="center"/>
      <protection locked="0"/>
    </xf>
    <xf numFmtId="0" fontId="0" fillId="10" borderId="38" xfId="0" applyFill="1" applyBorder="1" applyAlignment="1" applyProtection="1">
      <alignment horizontal="left" vertical="center" wrapText="1"/>
      <protection locked="0"/>
    </xf>
    <xf numFmtId="0" fontId="0" fillId="0" borderId="38" xfId="0" applyBorder="1" applyAlignment="1">
      <alignment wrapText="1"/>
    </xf>
    <xf numFmtId="0" fontId="0" fillId="0" borderId="38" xfId="0" applyBorder="1" applyAlignment="1">
      <alignment horizontal="center" vertical="center" wrapText="1"/>
    </xf>
    <xf numFmtId="0" fontId="5" fillId="3" borderId="44" xfId="0" applyFont="1" applyFill="1" applyBorder="1" applyAlignment="1">
      <alignment horizontal="center" vertical="center" wrapText="1"/>
    </xf>
    <xf numFmtId="0" fontId="5" fillId="3" borderId="45" xfId="0" applyFont="1" applyFill="1" applyBorder="1" applyAlignment="1">
      <alignment horizontal="center" vertical="center" wrapText="1"/>
    </xf>
    <xf numFmtId="0" fontId="19" fillId="16" borderId="45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47" fillId="36" borderId="52" xfId="0" applyFont="1" applyFill="1" applyBorder="1" applyAlignment="1">
      <alignment horizontal="center"/>
    </xf>
    <xf numFmtId="0" fontId="47" fillId="36" borderId="53" xfId="0" applyFont="1" applyFill="1" applyBorder="1" applyAlignment="1">
      <alignment horizontal="center"/>
    </xf>
    <xf numFmtId="0" fontId="47" fillId="36" borderId="10" xfId="0" applyFont="1" applyFill="1" applyBorder="1" applyAlignment="1">
      <alignment horizontal="center"/>
    </xf>
    <xf numFmtId="0" fontId="33" fillId="0" borderId="34" xfId="0" applyFont="1" applyBorder="1" applyAlignment="1">
      <alignment horizontal="center" vertical="center" wrapText="1"/>
    </xf>
    <xf numFmtId="0" fontId="33" fillId="30" borderId="10" xfId="0" applyFont="1" applyFill="1" applyBorder="1" applyAlignment="1">
      <alignment horizontal="center" vertical="center"/>
    </xf>
    <xf numFmtId="0" fontId="33" fillId="0" borderId="33" xfId="0" applyFont="1" applyBorder="1" applyAlignment="1">
      <alignment horizontal="center" vertical="top" wrapText="1"/>
    </xf>
    <xf numFmtId="0" fontId="33" fillId="0" borderId="33" xfId="0" applyFont="1" applyBorder="1" applyAlignment="1">
      <alignment horizontal="center" vertical="center" wrapText="1"/>
    </xf>
    <xf numFmtId="0" fontId="24" fillId="0" borderId="10" xfId="0" applyFont="1" applyBorder="1" applyAlignment="1">
      <alignment horizontal="left" vertical="center" wrapText="1"/>
    </xf>
    <xf numFmtId="0" fontId="33" fillId="0" borderId="54" xfId="0" applyFont="1" applyBorder="1" applyAlignment="1">
      <alignment horizontal="center" vertical="center" wrapText="1"/>
    </xf>
    <xf numFmtId="0" fontId="33" fillId="31" borderId="10" xfId="0" applyFont="1" applyFill="1" applyBorder="1" applyAlignment="1">
      <alignment horizontal="center" vertical="center"/>
    </xf>
    <xf numFmtId="0" fontId="24" fillId="0" borderId="3" xfId="0" applyFont="1" applyBorder="1" applyAlignment="1">
      <alignment horizontal="left" vertical="center" wrapText="1"/>
    </xf>
    <xf numFmtId="0" fontId="24" fillId="31" borderId="3" xfId="0" applyFont="1" applyFill="1" applyBorder="1" applyAlignment="1">
      <alignment vertical="center" wrapText="1"/>
    </xf>
    <xf numFmtId="0" fontId="33" fillId="31" borderId="3" xfId="0" applyFont="1" applyFill="1" applyBorder="1" applyAlignment="1">
      <alignment horizontal="center" vertical="center"/>
    </xf>
    <xf numFmtId="0" fontId="33" fillId="30" borderId="41" xfId="0" applyFont="1" applyFill="1" applyBorder="1" applyAlignment="1">
      <alignment horizontal="center" vertical="center"/>
    </xf>
    <xf numFmtId="0" fontId="33" fillId="0" borderId="34" xfId="0" applyFont="1" applyBorder="1" applyAlignment="1">
      <alignment horizontal="center" vertical="top" wrapText="1"/>
    </xf>
    <xf numFmtId="0" fontId="48" fillId="3" borderId="0" xfId="0" applyFont="1" applyFill="1" applyAlignment="1">
      <alignment horizontal="center"/>
    </xf>
    <xf numFmtId="0" fontId="48" fillId="0" borderId="0" xfId="0" applyFont="1"/>
    <xf numFmtId="0" fontId="49" fillId="4" borderId="0" xfId="0" applyFont="1" applyFill="1" applyBorder="1" applyAlignment="1" applyProtection="1">
      <protection locked="0"/>
    </xf>
    <xf numFmtId="0" fontId="19" fillId="16" borderId="56" xfId="0" applyFont="1" applyFill="1" applyBorder="1" applyAlignment="1">
      <alignment horizontal="left" vertical="center" wrapText="1"/>
    </xf>
    <xf numFmtId="0" fontId="19" fillId="16" borderId="0" xfId="0" applyFont="1" applyFill="1" applyAlignment="1">
      <alignment horizontal="left" vertical="center" wrapText="1"/>
    </xf>
    <xf numFmtId="0" fontId="19" fillId="16" borderId="28" xfId="0" applyFont="1" applyFill="1" applyBorder="1" applyAlignment="1">
      <alignment horizontal="left" vertical="center" wrapText="1"/>
    </xf>
    <xf numFmtId="0" fontId="19" fillId="16" borderId="57" xfId="0" applyFont="1" applyFill="1" applyBorder="1" applyAlignment="1">
      <alignment horizontal="left" vertical="center" wrapText="1"/>
    </xf>
    <xf numFmtId="0" fontId="5" fillId="9" borderId="25" xfId="0" applyFont="1" applyFill="1" applyBorder="1" applyAlignment="1">
      <alignment horizontal="left" wrapText="1"/>
    </xf>
    <xf numFmtId="0" fontId="5" fillId="9" borderId="26" xfId="0" applyFont="1" applyFill="1" applyBorder="1" applyAlignment="1">
      <alignment horizontal="left"/>
    </xf>
    <xf numFmtId="0" fontId="5" fillId="9" borderId="26" xfId="0" applyFont="1" applyFill="1" applyBorder="1" applyAlignment="1">
      <alignment horizontal="left" wrapText="1"/>
    </xf>
    <xf numFmtId="0" fontId="5" fillId="9" borderId="27" xfId="0" applyFont="1" applyFill="1" applyBorder="1" applyAlignment="1">
      <alignment horizontal="left" wrapText="1"/>
    </xf>
    <xf numFmtId="0" fontId="50" fillId="16" borderId="0" xfId="0" applyFont="1" applyFill="1" applyAlignment="1" applyProtection="1">
      <alignment horizontal="left"/>
      <protection locked="0"/>
    </xf>
    <xf numFmtId="0" fontId="0" fillId="0" borderId="58" xfId="0" applyBorder="1" applyAlignment="1">
      <alignment horizontal="center" vertical="center" wrapText="1"/>
    </xf>
    <xf numFmtId="0" fontId="0" fillId="0" borderId="58" xfId="0" applyBorder="1" applyAlignment="1">
      <alignment wrapText="1"/>
    </xf>
    <xf numFmtId="0" fontId="0" fillId="0" borderId="33" xfId="0" applyBorder="1" applyAlignment="1">
      <alignment wrapText="1"/>
    </xf>
    <xf numFmtId="0" fontId="3" fillId="15" borderId="58" xfId="0" applyFont="1" applyFill="1" applyBorder="1" applyAlignment="1" applyProtection="1">
      <alignment horizontal="left" vertical="center" wrapText="1"/>
      <protection locked="0"/>
    </xf>
    <xf numFmtId="0" fontId="3" fillId="32" borderId="39" xfId="0" applyFont="1" applyFill="1" applyBorder="1" applyAlignment="1">
      <alignment vertical="center" wrapText="1"/>
    </xf>
    <xf numFmtId="49" fontId="3" fillId="17" borderId="13" xfId="0" applyNumberFormat="1" applyFont="1" applyFill="1" applyBorder="1" applyAlignment="1">
      <alignment vertical="center" wrapText="1"/>
    </xf>
    <xf numFmtId="0" fontId="4" fillId="17" borderId="13" xfId="0" applyFont="1" applyFill="1" applyBorder="1" applyAlignment="1">
      <alignment vertical="center" wrapText="1"/>
    </xf>
    <xf numFmtId="0" fontId="4" fillId="17" borderId="13" xfId="0" applyFont="1" applyFill="1" applyBorder="1" applyAlignment="1">
      <alignment horizontal="center" vertical="center" wrapText="1"/>
    </xf>
    <xf numFmtId="0" fontId="4" fillId="15" borderId="39" xfId="0" applyFont="1" applyFill="1" applyBorder="1" applyAlignment="1">
      <alignment horizontal="center" vertical="center" wrapText="1"/>
    </xf>
    <xf numFmtId="0" fontId="3" fillId="23" borderId="38" xfId="0" applyFont="1" applyFill="1" applyBorder="1" applyAlignment="1" applyProtection="1">
      <alignment horizontal="center" vertical="center" wrapText="1"/>
      <protection locked="0"/>
    </xf>
    <xf numFmtId="0" fontId="4" fillId="17" borderId="39" xfId="0" applyFont="1" applyFill="1" applyBorder="1" applyAlignment="1">
      <alignment horizontal="center" vertical="center" wrapText="1"/>
    </xf>
    <xf numFmtId="0" fontId="3" fillId="15" borderId="58" xfId="0" applyFont="1" applyFill="1" applyBorder="1" applyAlignment="1">
      <alignment vertical="center" wrapText="1"/>
    </xf>
    <xf numFmtId="0" fontId="0" fillId="30" borderId="58" xfId="0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/>
    </xf>
    <xf numFmtId="0" fontId="0" fillId="15" borderId="58" xfId="0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/>
    </xf>
    <xf numFmtId="0" fontId="0" fillId="0" borderId="58" xfId="0" applyBorder="1" applyAlignment="1">
      <alignment vertical="center" wrapText="1"/>
    </xf>
    <xf numFmtId="0" fontId="0" fillId="0" borderId="58" xfId="0" applyFont="1" applyBorder="1" applyAlignment="1">
      <alignment horizontal="center" vertical="center" wrapText="1"/>
    </xf>
    <xf numFmtId="0" fontId="0" fillId="21" borderId="58" xfId="0" applyFill="1" applyBorder="1" applyAlignment="1">
      <alignment vertical="center" wrapText="1"/>
    </xf>
    <xf numFmtId="0" fontId="0" fillId="15" borderId="58" xfId="0" applyFill="1" applyBorder="1" applyAlignment="1">
      <alignment horizontal="center" vertical="center"/>
    </xf>
    <xf numFmtId="2" fontId="16" fillId="8" borderId="13" xfId="0" applyNumberFormat="1" applyFont="1" applyFill="1" applyBorder="1" applyAlignment="1">
      <alignment horizontal="center" vertical="center" wrapText="1"/>
    </xf>
    <xf numFmtId="0" fontId="4" fillId="17" borderId="13" xfId="0" applyFont="1" applyFill="1" applyBorder="1" applyAlignment="1">
      <alignment horizontal="center" vertical="center"/>
    </xf>
    <xf numFmtId="0" fontId="4" fillId="23" borderId="13" xfId="0" applyFont="1" applyFill="1" applyBorder="1" applyAlignment="1">
      <alignment horizontal="center" vertical="center"/>
    </xf>
    <xf numFmtId="0" fontId="0" fillId="0" borderId="58" xfId="0" applyBorder="1" applyAlignment="1">
      <alignment horizontal="left" vertical="center" wrapText="1"/>
    </xf>
    <xf numFmtId="0" fontId="4" fillId="23" borderId="13" xfId="0" applyFont="1" applyFill="1" applyBorder="1" applyAlignment="1">
      <alignment vertical="center" wrapText="1"/>
    </xf>
    <xf numFmtId="0" fontId="3" fillId="6" borderId="38" xfId="0" applyFont="1" applyFill="1" applyBorder="1" applyAlignment="1" applyProtection="1">
      <alignment horizontal="center" vertical="center"/>
      <protection locked="0"/>
    </xf>
    <xf numFmtId="0" fontId="4" fillId="15" borderId="38" xfId="0" applyFont="1" applyFill="1" applyBorder="1" applyAlignment="1" applyProtection="1">
      <alignment horizontal="center" vertical="center" wrapText="1"/>
      <protection locked="0"/>
    </xf>
    <xf numFmtId="0" fontId="4" fillId="6" borderId="38" xfId="0" applyFont="1" applyFill="1" applyBorder="1" applyAlignment="1">
      <alignment horizontal="center" vertical="center" wrapText="1"/>
    </xf>
    <xf numFmtId="0" fontId="16" fillId="23" borderId="13" xfId="0" applyFont="1" applyFill="1" applyBorder="1" applyAlignment="1" applyProtection="1">
      <alignment vertical="center" wrapText="1"/>
      <protection locked="0"/>
    </xf>
    <xf numFmtId="0" fontId="16" fillId="17" borderId="13" xfId="0" applyFont="1" applyFill="1" applyBorder="1" applyAlignment="1" applyProtection="1">
      <alignment vertical="center" wrapText="1"/>
      <protection locked="0"/>
    </xf>
    <xf numFmtId="0" fontId="16" fillId="15" borderId="58" xfId="0" applyFont="1" applyFill="1" applyBorder="1" applyAlignment="1" applyProtection="1">
      <alignment horizontal="left" vertical="center" wrapText="1"/>
      <protection locked="0"/>
    </xf>
    <xf numFmtId="0" fontId="16" fillId="32" borderId="39" xfId="0" applyFont="1" applyFill="1" applyBorder="1" applyAlignment="1">
      <alignment vertical="center" wrapText="1"/>
    </xf>
    <xf numFmtId="0" fontId="16" fillId="17" borderId="13" xfId="0" applyFont="1" applyFill="1" applyBorder="1" applyAlignment="1" applyProtection="1">
      <alignment horizontal="left" vertical="center" wrapText="1"/>
      <protection locked="0"/>
    </xf>
    <xf numFmtId="0" fontId="18" fillId="26" borderId="20" xfId="0" applyFont="1" applyFill="1" applyBorder="1" applyAlignment="1" applyProtection="1">
      <alignment horizontal="left" vertical="center" wrapText="1"/>
      <protection locked="0"/>
    </xf>
    <xf numFmtId="0" fontId="0" fillId="26" borderId="0" xfId="0" applyFill="1" applyAlignment="1">
      <alignment wrapText="1"/>
    </xf>
    <xf numFmtId="0" fontId="16" fillId="15" borderId="40" xfId="0" applyFont="1" applyFill="1" applyBorder="1" applyAlignment="1">
      <alignment horizontal="left" vertical="center" wrapText="1"/>
    </xf>
    <xf numFmtId="0" fontId="16" fillId="15" borderId="41" xfId="0" applyFont="1" applyFill="1" applyBorder="1" applyAlignment="1">
      <alignment horizontal="left" vertical="center" wrapText="1"/>
    </xf>
    <xf numFmtId="0" fontId="52" fillId="0" borderId="0" xfId="0" applyFont="1" applyAlignment="1">
      <alignment vertical="top" wrapText="1"/>
    </xf>
    <xf numFmtId="0" fontId="0" fillId="0" borderId="0" xfId="0" applyAlignment="1">
      <alignment horizontal="left" vertical="top" wrapText="1"/>
    </xf>
    <xf numFmtId="0" fontId="22" fillId="12" borderId="32" xfId="0" applyFont="1" applyFill="1" applyBorder="1" applyAlignment="1">
      <alignment horizontal="center" wrapText="1"/>
    </xf>
    <xf numFmtId="0" fontId="22" fillId="12" borderId="1" xfId="0" applyFont="1" applyFill="1" applyBorder="1" applyAlignment="1">
      <alignment horizontal="center" wrapText="1"/>
    </xf>
    <xf numFmtId="0" fontId="30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24" fillId="0" borderId="54" xfId="0" applyFont="1" applyBorder="1" applyAlignment="1">
      <alignment horizontal="left" vertical="center" wrapText="1"/>
    </xf>
    <xf numFmtId="0" fontId="24" fillId="0" borderId="34" xfId="0" applyFont="1" applyBorder="1" applyAlignment="1">
      <alignment horizontal="left" vertical="center" wrapText="1"/>
    </xf>
    <xf numFmtId="0" fontId="24" fillId="0" borderId="55" xfId="0" applyFont="1" applyBorder="1" applyAlignment="1">
      <alignment horizontal="left" vertical="center" wrapText="1"/>
    </xf>
    <xf numFmtId="0" fontId="24" fillId="0" borderId="33" xfId="0" applyFont="1" applyBorder="1" applyAlignment="1">
      <alignment horizontal="left" vertical="center" wrapText="1"/>
    </xf>
    <xf numFmtId="0" fontId="46" fillId="36" borderId="46" xfId="0" applyFont="1" applyFill="1" applyBorder="1" applyAlignment="1">
      <alignment horizontal="center" wrapText="1"/>
    </xf>
    <xf numFmtId="0" fontId="46" fillId="36" borderId="47" xfId="0" applyFont="1" applyFill="1" applyBorder="1" applyAlignment="1">
      <alignment horizontal="center" wrapText="1"/>
    </xf>
    <xf numFmtId="0" fontId="46" fillId="36" borderId="48" xfId="0" applyFont="1" applyFill="1" applyBorder="1" applyAlignment="1">
      <alignment horizontal="center" wrapText="1"/>
    </xf>
    <xf numFmtId="0" fontId="47" fillId="36" borderId="49" xfId="0" applyFont="1" applyFill="1" applyBorder="1" applyAlignment="1">
      <alignment horizontal="center"/>
    </xf>
    <xf numFmtId="0" fontId="47" fillId="36" borderId="50" xfId="0" applyFont="1" applyFill="1" applyBorder="1" applyAlignment="1">
      <alignment horizontal="center"/>
    </xf>
    <xf numFmtId="0" fontId="47" fillId="36" borderId="51" xfId="0" applyFont="1" applyFill="1" applyBorder="1" applyAlignment="1">
      <alignment horizontal="center"/>
    </xf>
    <xf numFmtId="0" fontId="36" fillId="0" borderId="37" xfId="0" applyFont="1" applyBorder="1" applyAlignment="1">
      <alignment horizontal="center" vertical="center" wrapText="1"/>
    </xf>
    <xf numFmtId="0" fontId="36" fillId="0" borderId="40" xfId="0" applyFont="1" applyBorder="1" applyAlignment="1">
      <alignment horizontal="center" vertical="center" wrapText="1"/>
    </xf>
    <xf numFmtId="0" fontId="36" fillId="0" borderId="41" xfId="0" applyFont="1" applyBorder="1" applyAlignment="1">
      <alignment horizontal="center" vertical="center" wrapText="1"/>
    </xf>
    <xf numFmtId="0" fontId="32" fillId="0" borderId="37" xfId="0" applyFont="1" applyBorder="1" applyAlignment="1">
      <alignment horizontal="center" vertical="center" wrapText="1"/>
    </xf>
    <xf numFmtId="0" fontId="32" fillId="0" borderId="40" xfId="0" applyFont="1" applyBorder="1" applyAlignment="1">
      <alignment horizontal="center" vertical="center" wrapText="1"/>
    </xf>
    <xf numFmtId="0" fontId="32" fillId="0" borderId="41" xfId="0" applyFont="1" applyBorder="1" applyAlignment="1">
      <alignment horizontal="center" vertical="center" wrapText="1"/>
    </xf>
  </cellXfs>
  <cellStyles count="2">
    <cellStyle name="Hiperłącze" xfId="1" builtinId="8"/>
    <cellStyle name="Normalny" xfId="0" builtinId="0"/>
  </cellStyles>
  <dxfs count="56">
    <dxf>
      <fill>
        <patternFill>
          <bgColor indexed="18"/>
        </patternFill>
      </fill>
    </dxf>
    <dxf>
      <fill>
        <patternFill>
          <bgColor indexed="10"/>
        </patternFill>
      </fill>
    </dxf>
    <dxf>
      <fill>
        <patternFill>
          <bgColor indexed="18"/>
        </patternFill>
      </fill>
    </dxf>
    <dxf>
      <font>
        <b val="0"/>
        <i val="0"/>
        <condense val="0"/>
        <extend val="0"/>
      </font>
      <fill>
        <patternFill>
          <bgColor indexed="10"/>
        </patternFill>
      </fill>
    </dxf>
    <dxf>
      <font>
        <b val="0"/>
        <i val="0"/>
        <condense val="0"/>
        <extend val="0"/>
      </font>
      <fill>
        <patternFill>
          <bgColor indexed="20"/>
        </patternFill>
      </fill>
    </dxf>
    <dxf>
      <fill>
        <patternFill>
          <bgColor indexed="18"/>
        </patternFill>
      </fill>
    </dxf>
    <dxf>
      <fill>
        <patternFill>
          <bgColor indexed="10"/>
        </patternFill>
      </fill>
    </dxf>
    <dxf>
      <fill>
        <patternFill>
          <bgColor indexed="18"/>
        </patternFill>
      </fill>
    </dxf>
    <dxf>
      <font>
        <b val="0"/>
        <i val="0"/>
        <condense val="0"/>
        <extend val="0"/>
      </font>
      <fill>
        <patternFill>
          <bgColor indexed="10"/>
        </patternFill>
      </fill>
    </dxf>
    <dxf>
      <font>
        <b val="0"/>
        <i val="0"/>
        <condense val="0"/>
        <extend val="0"/>
      </font>
      <fill>
        <patternFill>
          <bgColor indexed="20"/>
        </patternFill>
      </fill>
    </dxf>
    <dxf>
      <fill>
        <patternFill>
          <bgColor indexed="18"/>
        </patternFill>
      </fill>
    </dxf>
    <dxf>
      <fill>
        <patternFill>
          <bgColor indexed="18"/>
        </patternFill>
      </fill>
    </dxf>
    <dxf>
      <fill>
        <patternFill>
          <bgColor indexed="10"/>
        </patternFill>
      </fill>
    </dxf>
    <dxf>
      <font>
        <b val="0"/>
        <i val="0"/>
        <condense val="0"/>
        <extend val="0"/>
      </font>
      <fill>
        <patternFill>
          <bgColor indexed="10"/>
        </patternFill>
      </fill>
    </dxf>
    <dxf>
      <font>
        <b val="0"/>
        <i val="0"/>
        <condense val="0"/>
        <extend val="0"/>
      </font>
      <fill>
        <patternFill>
          <bgColor indexed="20"/>
        </patternFill>
      </fill>
    </dxf>
    <dxf>
      <font>
        <b val="0"/>
        <i val="0"/>
        <condense val="0"/>
        <extend val="0"/>
      </font>
      <fill>
        <patternFill>
          <bgColor indexed="10"/>
        </patternFill>
      </fill>
    </dxf>
    <dxf>
      <font>
        <b val="0"/>
        <i val="0"/>
        <condense val="0"/>
        <extend val="0"/>
      </font>
      <fill>
        <patternFill>
          <bgColor indexed="10"/>
        </patternFill>
      </fill>
    </dxf>
    <dxf>
      <font>
        <b val="0"/>
        <i val="0"/>
        <condense val="0"/>
        <extend val="0"/>
      </font>
      <fill>
        <patternFill>
          <bgColor indexed="10"/>
        </patternFill>
      </fill>
    </dxf>
    <dxf>
      <font>
        <b val="0"/>
        <i val="0"/>
        <condense val="0"/>
        <extend val="0"/>
      </font>
      <fill>
        <patternFill>
          <bgColor indexed="10"/>
        </patternFill>
      </fill>
    </dxf>
    <dxf>
      <font>
        <b val="0"/>
        <i val="0"/>
        <condense val="0"/>
        <extend val="0"/>
      </font>
      <fill>
        <patternFill>
          <bgColor indexed="10"/>
        </patternFill>
      </fill>
    </dxf>
    <dxf>
      <font>
        <b val="0"/>
        <i val="0"/>
        <condense val="0"/>
        <extend val="0"/>
      </font>
      <fill>
        <patternFill>
          <bgColor indexed="10"/>
        </patternFill>
      </fill>
    </dxf>
    <dxf>
      <font>
        <b val="0"/>
        <i val="0"/>
        <condense val="0"/>
        <extend val="0"/>
      </font>
      <fill>
        <patternFill>
          <bgColor indexed="10"/>
        </patternFill>
      </fill>
    </dxf>
    <dxf>
      <font>
        <b val="0"/>
        <i val="0"/>
        <condense val="0"/>
        <extend val="0"/>
      </font>
      <fill>
        <patternFill>
          <bgColor indexed="10"/>
        </patternFill>
      </fill>
    </dxf>
    <dxf>
      <font>
        <b val="0"/>
        <i val="0"/>
        <condense val="0"/>
        <extend val="0"/>
      </font>
      <fill>
        <patternFill>
          <bgColor indexed="10"/>
        </patternFill>
      </fill>
    </dxf>
    <dxf>
      <font>
        <b val="0"/>
        <i val="0"/>
        <condense val="0"/>
        <extend val="0"/>
      </font>
      <fill>
        <patternFill>
          <bgColor indexed="10"/>
        </patternFill>
      </fill>
    </dxf>
    <dxf>
      <font>
        <b val="0"/>
        <i val="0"/>
        <condense val="0"/>
        <extend val="0"/>
      </font>
      <fill>
        <patternFill>
          <bgColor indexed="10"/>
        </patternFill>
      </fill>
    </dxf>
    <dxf>
      <font>
        <b val="0"/>
        <i val="0"/>
        <condense val="0"/>
        <extend val="0"/>
      </font>
      <fill>
        <patternFill>
          <bgColor indexed="10"/>
        </patternFill>
      </fill>
    </dxf>
    <dxf>
      <font>
        <b val="0"/>
        <i val="0"/>
        <condense val="0"/>
        <extend val="0"/>
      </font>
      <fill>
        <patternFill>
          <bgColor indexed="10"/>
        </patternFill>
      </fill>
    </dxf>
    <dxf>
      <font>
        <b val="0"/>
        <i val="0"/>
        <condense val="0"/>
        <extend val="0"/>
      </font>
      <fill>
        <patternFill>
          <bgColor indexed="10"/>
        </patternFill>
      </fill>
    </dxf>
    <dxf>
      <font>
        <b val="0"/>
        <i val="0"/>
        <condense val="0"/>
        <extend val="0"/>
      </font>
      <fill>
        <patternFill>
          <bgColor indexed="10"/>
        </patternFill>
      </fill>
    </dxf>
    <dxf>
      <font>
        <b val="0"/>
        <i val="0"/>
        <condense val="0"/>
        <extend val="0"/>
      </font>
      <fill>
        <patternFill>
          <bgColor indexed="10"/>
        </patternFill>
      </fill>
    </dxf>
    <dxf>
      <font>
        <b val="0"/>
        <i val="0"/>
        <condense val="0"/>
        <extend val="0"/>
      </font>
      <fill>
        <patternFill>
          <bgColor indexed="10"/>
        </patternFill>
      </fill>
    </dxf>
    <dxf>
      <font>
        <b val="0"/>
        <i val="0"/>
        <condense val="0"/>
        <extend val="0"/>
      </font>
      <fill>
        <patternFill>
          <bgColor indexed="10"/>
        </patternFill>
      </fill>
    </dxf>
    <dxf>
      <font>
        <b val="0"/>
        <i val="0"/>
        <condense val="0"/>
        <extend val="0"/>
      </font>
      <fill>
        <patternFill>
          <bgColor indexed="10"/>
        </patternFill>
      </fill>
    </dxf>
    <dxf>
      <font>
        <b val="0"/>
        <i val="0"/>
        <condense val="0"/>
        <extend val="0"/>
      </font>
      <fill>
        <patternFill>
          <bgColor indexed="10"/>
        </patternFill>
      </fill>
    </dxf>
    <dxf>
      <font>
        <b val="0"/>
        <i val="0"/>
        <condense val="0"/>
        <extend val="0"/>
      </font>
      <fill>
        <patternFill>
          <bgColor indexed="10"/>
        </patternFill>
      </fill>
    </dxf>
    <dxf>
      <font>
        <b val="0"/>
        <i val="0"/>
        <condense val="0"/>
        <extend val="0"/>
      </font>
      <fill>
        <patternFill>
          <bgColor indexed="10"/>
        </patternFill>
      </fill>
    </dxf>
    <dxf>
      <font>
        <b val="0"/>
        <i val="0"/>
        <condense val="0"/>
        <extend val="0"/>
      </font>
      <fill>
        <patternFill>
          <bgColor indexed="10"/>
        </patternFill>
      </fill>
    </dxf>
    <dxf>
      <font>
        <b val="0"/>
        <i val="0"/>
        <condense val="0"/>
        <extend val="0"/>
      </font>
      <fill>
        <patternFill>
          <bgColor indexed="10"/>
        </patternFill>
      </fill>
    </dxf>
    <dxf>
      <font>
        <b val="0"/>
        <i val="0"/>
        <condense val="0"/>
        <extend val="0"/>
      </font>
      <fill>
        <patternFill>
          <bgColor indexed="10"/>
        </patternFill>
      </fill>
    </dxf>
    <dxf>
      <font>
        <b val="0"/>
        <i val="0"/>
        <condense val="0"/>
        <extend val="0"/>
      </font>
      <fill>
        <patternFill>
          <bgColor indexed="10"/>
        </patternFill>
      </fill>
    </dxf>
    <dxf>
      <font>
        <b val="0"/>
        <i val="0"/>
        <condense val="0"/>
        <extend val="0"/>
      </font>
      <fill>
        <patternFill>
          <bgColor indexed="10"/>
        </patternFill>
      </fill>
    </dxf>
    <dxf>
      <font>
        <b val="0"/>
        <i val="0"/>
        <condense val="0"/>
        <extend val="0"/>
      </font>
      <fill>
        <patternFill>
          <bgColor indexed="10"/>
        </patternFill>
      </fill>
    </dxf>
    <dxf>
      <font>
        <b val="0"/>
        <i val="0"/>
        <condense val="0"/>
        <extend val="0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b val="0"/>
        <i val="0"/>
        <condense val="0"/>
        <extend val="0"/>
      </font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b val="0"/>
        <i val="0"/>
        <condense val="0"/>
        <extend val="0"/>
      </font>
      <fill>
        <patternFill>
          <bgColor indexed="10"/>
        </patternFill>
      </fill>
    </dxf>
    <dxf>
      <font>
        <b val="0"/>
        <i val="0"/>
        <condense val="0"/>
        <extend val="0"/>
      </font>
      <fill>
        <patternFill>
          <bgColor indexed="10"/>
        </patternFill>
      </fill>
    </dxf>
    <dxf>
      <font>
        <b val="0"/>
        <i val="0"/>
        <condense val="0"/>
        <extend val="0"/>
      </font>
      <fill>
        <patternFill>
          <bgColor indexed="10"/>
        </patternFill>
      </fill>
    </dxf>
  </dxfs>
  <tableStyles count="0" defaultTableStyle="TableStyleMedium2" defaultPivotStyle="PivotStyleLight16"/>
  <colors>
    <mruColors>
      <color rgb="FFFFFF99"/>
      <color rgb="FF0000FF"/>
      <color rgb="FFCCCCFF"/>
      <color rgb="FF00008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kumenty/nowy_dziekanat/ksztalcenie/KRK_plany_studiow/2016/Informatyka_1%20st-stacjonarne%20-%202016-v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c"/>
      <sheetName val="Tabela_efektow"/>
      <sheetName val="Wiedza"/>
      <sheetName val="Umiejetnosci"/>
      <sheetName val="Kompetencje"/>
      <sheetName val="Klasy przedmiotów"/>
      <sheetName val="Kompetencje_inzynierskie"/>
      <sheetName val="Opis_efektow_inz"/>
      <sheetName val="Statystyki"/>
      <sheetName val="Arkusz1"/>
    </sheetNames>
    <sheetDataSet>
      <sheetData sheetId="0">
        <row r="21">
          <cell r="E21">
            <v>169</v>
          </cell>
        </row>
        <row r="34">
          <cell r="E34">
            <v>180</v>
          </cell>
        </row>
        <row r="35">
          <cell r="J35">
            <v>60</v>
          </cell>
        </row>
        <row r="48">
          <cell r="E48">
            <v>210</v>
          </cell>
        </row>
        <row r="60">
          <cell r="E60">
            <v>195</v>
          </cell>
        </row>
        <row r="61">
          <cell r="J61">
            <v>60</v>
          </cell>
        </row>
        <row r="71">
          <cell r="E71">
            <v>210</v>
          </cell>
        </row>
        <row r="84">
          <cell r="E84">
            <v>210</v>
          </cell>
        </row>
        <row r="85">
          <cell r="J85">
            <v>60</v>
          </cell>
        </row>
        <row r="97">
          <cell r="E97">
            <v>90</v>
          </cell>
          <cell r="J97">
            <v>30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s.put.poznan.pl/aurbanski/bai.php" TargetMode="External"/><Relationship Id="rId3" Type="http://schemas.openxmlformats.org/officeDocument/2006/relationships/hyperlink" Target="http://www.cs.put.poznan.pl/aurbanski/bai.php" TargetMode="External"/><Relationship Id="rId7" Type="http://schemas.openxmlformats.org/officeDocument/2006/relationships/hyperlink" Target="http://www.cs.put.poznan.pl/pwojciechowski/" TargetMode="External"/><Relationship Id="rId2" Type="http://schemas.openxmlformats.org/officeDocument/2006/relationships/hyperlink" Target="http://www.cs.put.poznan.pl/pwojciechowski/" TargetMode="External"/><Relationship Id="rId1" Type="http://schemas.openxmlformats.org/officeDocument/2006/relationships/hyperlink" Target="http://www.cs.put.poznan.pl/pwojciechowski/" TargetMode="External"/><Relationship Id="rId6" Type="http://schemas.openxmlformats.org/officeDocument/2006/relationships/hyperlink" Target="http://www.cs.put.poznan.pl/aurbanski/bai.php" TargetMode="External"/><Relationship Id="rId5" Type="http://schemas.openxmlformats.org/officeDocument/2006/relationships/hyperlink" Target="http://www.cs.put.poznan.pl/pwojciechowski/" TargetMode="External"/><Relationship Id="rId4" Type="http://schemas.openxmlformats.org/officeDocument/2006/relationships/hyperlink" Target="http://www.cs.put.poznan.pl/pwojciechowski/" TargetMode="External"/><Relationship Id="rId9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AC70"/>
  <sheetViews>
    <sheetView tabSelected="1" topLeftCell="B1" zoomScale="80" zoomScaleNormal="80" zoomScaleSheetLayoutView="75" workbookViewId="0">
      <selection activeCell="C1" sqref="C1:N1"/>
    </sheetView>
  </sheetViews>
  <sheetFormatPr defaultRowHeight="12.5" x14ac:dyDescent="0.25"/>
  <cols>
    <col min="1" max="1" width="3.81640625" hidden="1" customWidth="1"/>
    <col min="2" max="2" width="7.1796875" customWidth="1"/>
    <col min="3" max="3" width="50.54296875" customWidth="1"/>
    <col min="4" max="4" width="6.81640625" style="25" customWidth="1"/>
    <col min="5" max="5" width="6" style="25" customWidth="1"/>
    <col min="6" max="7" width="4.81640625" style="25" customWidth="1"/>
    <col min="8" max="9" width="6.1796875" style="25" customWidth="1"/>
    <col min="10" max="10" width="6.81640625" style="25" customWidth="1"/>
    <col min="11" max="11" width="4.81640625" style="94" customWidth="1"/>
    <col min="12" max="12" width="7.453125" style="94" customWidth="1"/>
    <col min="13" max="13" width="7" style="94" customWidth="1"/>
    <col min="14" max="14" width="6" style="94" customWidth="1"/>
    <col min="15" max="15" width="24.81640625" customWidth="1"/>
    <col min="16" max="16" width="22.453125" customWidth="1"/>
    <col min="17" max="17" width="22.1796875" customWidth="1"/>
    <col min="18" max="18" width="44.1796875" customWidth="1"/>
  </cols>
  <sheetData>
    <row r="1" spans="1:17" ht="25" customHeight="1" x14ac:dyDescent="0.25">
      <c r="C1" s="324" t="s">
        <v>228</v>
      </c>
      <c r="D1" s="324"/>
      <c r="E1" s="324"/>
      <c r="F1" s="324"/>
      <c r="G1" s="324"/>
      <c r="H1" s="324"/>
      <c r="I1" s="324"/>
      <c r="J1" s="324"/>
      <c r="K1" s="324"/>
      <c r="L1" s="324"/>
      <c r="M1" s="324"/>
      <c r="N1" s="324"/>
      <c r="O1" s="323"/>
      <c r="P1" s="323"/>
      <c r="Q1" s="323"/>
    </row>
    <row r="2" spans="1:17" hidden="1" x14ac:dyDescent="0.25"/>
    <row r="3" spans="1:17" ht="25" x14ac:dyDescent="0.5">
      <c r="A3" s="7"/>
      <c r="B3" s="17"/>
      <c r="C3" s="285" t="s">
        <v>103</v>
      </c>
      <c r="D3" s="20"/>
      <c r="E3" s="20"/>
      <c r="F3" s="20"/>
      <c r="G3" s="20"/>
      <c r="H3" s="20"/>
      <c r="I3" s="20"/>
      <c r="J3" s="20"/>
      <c r="K3" s="123"/>
      <c r="L3" s="124"/>
      <c r="M3" s="124"/>
      <c r="N3" s="124"/>
      <c r="O3" s="82"/>
      <c r="P3" s="37"/>
      <c r="Q3" s="37"/>
    </row>
    <row r="4" spans="1:17" ht="25" x14ac:dyDescent="0.5">
      <c r="A4" s="12"/>
      <c r="B4" s="15"/>
      <c r="C4" s="276" t="s">
        <v>239</v>
      </c>
      <c r="D4" s="21"/>
      <c r="E4" s="21"/>
      <c r="F4" s="21"/>
      <c r="G4" s="21"/>
      <c r="H4" s="21"/>
      <c r="I4" s="21"/>
      <c r="J4" s="21"/>
      <c r="K4" s="125"/>
      <c r="L4" s="126"/>
      <c r="M4" s="126"/>
      <c r="N4" s="126"/>
      <c r="O4" s="83"/>
      <c r="P4" s="39"/>
      <c r="Q4" s="39"/>
    </row>
    <row r="5" spans="1:17" ht="18" x14ac:dyDescent="0.4">
      <c r="A5" s="12"/>
      <c r="B5" s="15"/>
      <c r="C5" s="187" t="s">
        <v>238</v>
      </c>
      <c r="D5" s="21"/>
      <c r="E5" s="21"/>
      <c r="F5" s="21"/>
      <c r="G5" s="21"/>
      <c r="H5" s="21"/>
      <c r="I5" s="21"/>
      <c r="J5" s="21"/>
      <c r="K5" s="125"/>
      <c r="L5" s="126"/>
      <c r="M5" s="126"/>
      <c r="N5" s="126"/>
      <c r="O5" s="39"/>
      <c r="P5" s="39"/>
      <c r="Q5" s="39"/>
    </row>
    <row r="6" spans="1:17" ht="18" x14ac:dyDescent="0.4">
      <c r="A6" s="12"/>
      <c r="B6" s="15"/>
      <c r="C6" s="187"/>
      <c r="D6" s="21"/>
      <c r="E6" s="21"/>
      <c r="F6" s="21"/>
      <c r="G6" s="21"/>
      <c r="H6" s="21"/>
      <c r="I6" s="21"/>
      <c r="J6" s="21"/>
      <c r="K6" s="125"/>
      <c r="L6" s="126"/>
      <c r="M6" s="126"/>
      <c r="N6" s="126"/>
      <c r="O6" s="39"/>
      <c r="P6" s="39"/>
      <c r="Q6" s="39"/>
    </row>
    <row r="7" spans="1:17" ht="18" x14ac:dyDescent="0.4">
      <c r="A7" s="12"/>
      <c r="B7" s="15"/>
      <c r="C7" s="187" t="s">
        <v>226</v>
      </c>
      <c r="D7" s="21"/>
      <c r="E7" s="21"/>
      <c r="F7" s="21"/>
      <c r="G7" s="21"/>
      <c r="H7" s="21"/>
      <c r="I7" s="21"/>
      <c r="J7" s="21"/>
      <c r="K7" s="125"/>
      <c r="L7" s="126"/>
      <c r="M7" s="126"/>
      <c r="N7" s="126"/>
      <c r="O7" s="39"/>
      <c r="P7" s="39"/>
      <c r="Q7" s="39"/>
    </row>
    <row r="8" spans="1:17" ht="18" x14ac:dyDescent="0.4">
      <c r="A8" s="12"/>
      <c r="B8" s="15"/>
      <c r="C8" s="187" t="s">
        <v>227</v>
      </c>
      <c r="D8" s="21"/>
      <c r="E8" s="21"/>
      <c r="F8" s="21"/>
      <c r="G8" s="21"/>
      <c r="H8" s="21"/>
      <c r="I8" s="21"/>
      <c r="J8" s="21"/>
      <c r="K8" s="125"/>
      <c r="L8" s="126"/>
      <c r="M8" s="126"/>
      <c r="N8" s="126"/>
      <c r="O8" s="39"/>
      <c r="P8" s="39"/>
      <c r="Q8" s="39"/>
    </row>
    <row r="9" spans="1:17" ht="18" x14ac:dyDescent="0.4">
      <c r="A9" s="6"/>
      <c r="B9" s="195"/>
      <c r="C9" s="196" t="s">
        <v>46</v>
      </c>
      <c r="D9" s="197"/>
      <c r="E9" s="198"/>
      <c r="F9" s="198"/>
      <c r="G9" s="198"/>
      <c r="H9" s="198"/>
      <c r="I9" s="198"/>
      <c r="J9" s="198"/>
      <c r="K9" s="199"/>
      <c r="L9" s="126"/>
      <c r="M9" s="126"/>
      <c r="N9" s="126"/>
      <c r="O9" s="200"/>
      <c r="P9" s="200"/>
      <c r="Q9" s="200"/>
    </row>
    <row r="10" spans="1:17" ht="13" x14ac:dyDescent="0.3">
      <c r="A10" s="47"/>
      <c r="B10" s="17"/>
      <c r="C10" s="48"/>
      <c r="D10" s="49"/>
      <c r="E10" s="50"/>
      <c r="F10" s="50"/>
      <c r="G10" s="50"/>
      <c r="H10" s="50"/>
      <c r="I10" s="50"/>
      <c r="J10" s="50"/>
      <c r="K10" s="84"/>
      <c r="L10" s="124"/>
      <c r="M10" s="124"/>
      <c r="N10" s="124"/>
      <c r="O10" s="193"/>
      <c r="P10" s="193" t="s">
        <v>104</v>
      </c>
      <c r="Q10" s="193"/>
    </row>
    <row r="11" spans="1:17" ht="30" customHeight="1" x14ac:dyDescent="0.35">
      <c r="A11" s="47"/>
      <c r="B11" s="17"/>
      <c r="C11" s="201" t="s">
        <v>38</v>
      </c>
      <c r="D11" s="49"/>
      <c r="E11" s="50"/>
      <c r="F11" s="50"/>
      <c r="G11" s="50"/>
      <c r="H11" s="50"/>
      <c r="I11" s="50"/>
      <c r="J11" s="50"/>
      <c r="K11" s="84"/>
      <c r="L11" s="124"/>
      <c r="M11" s="124"/>
      <c r="N11" s="124"/>
      <c r="O11" s="202" t="s">
        <v>80</v>
      </c>
      <c r="P11" s="202" t="s">
        <v>81</v>
      </c>
      <c r="Q11" s="202" t="s">
        <v>82</v>
      </c>
    </row>
    <row r="12" spans="1:17" ht="70.5" customHeight="1" x14ac:dyDescent="0.3">
      <c r="A12" s="1"/>
      <c r="B12" s="203"/>
      <c r="C12" s="321" t="s">
        <v>105</v>
      </c>
      <c r="D12" s="321"/>
      <c r="E12" s="321"/>
      <c r="F12" s="321"/>
      <c r="G12" s="321"/>
      <c r="H12" s="321"/>
      <c r="I12" s="321"/>
      <c r="J12" s="321"/>
      <c r="K12" s="321"/>
      <c r="L12" s="321"/>
      <c r="M12" s="321"/>
      <c r="N12" s="322"/>
      <c r="O12" s="204" t="s">
        <v>106</v>
      </c>
      <c r="P12" s="204" t="s">
        <v>107</v>
      </c>
      <c r="Q12" s="205"/>
    </row>
    <row r="13" spans="1:17" ht="15.5" x14ac:dyDescent="0.35">
      <c r="A13" s="1"/>
      <c r="C13" s="41" t="s">
        <v>10</v>
      </c>
      <c r="D13" s="22"/>
      <c r="E13" s="22"/>
      <c r="F13" s="22"/>
      <c r="G13" s="22"/>
      <c r="H13" s="26"/>
      <c r="I13" s="26"/>
      <c r="J13" s="26"/>
      <c r="K13" s="127"/>
      <c r="O13" s="194"/>
      <c r="P13" s="194" t="s">
        <v>104</v>
      </c>
      <c r="Q13" s="194"/>
    </row>
    <row r="14" spans="1:17" s="70" customFormat="1" ht="13" x14ac:dyDescent="0.25">
      <c r="A14" s="64" t="s">
        <v>0</v>
      </c>
      <c r="B14" s="65" t="s">
        <v>41</v>
      </c>
      <c r="C14" s="60" t="s">
        <v>44</v>
      </c>
      <c r="D14" s="66" t="s">
        <v>20</v>
      </c>
      <c r="E14" s="66" t="s">
        <v>11</v>
      </c>
      <c r="F14" s="66" t="s">
        <v>12</v>
      </c>
      <c r="G14" s="66" t="s">
        <v>13</v>
      </c>
      <c r="H14" s="66" t="s">
        <v>14</v>
      </c>
      <c r="I14" s="66"/>
      <c r="J14" s="66" t="s">
        <v>15</v>
      </c>
      <c r="K14" s="67" t="s">
        <v>23</v>
      </c>
      <c r="L14" s="121" t="s">
        <v>51</v>
      </c>
      <c r="M14" s="121" t="s">
        <v>52</v>
      </c>
      <c r="N14" s="85" t="s">
        <v>53</v>
      </c>
      <c r="O14" s="69" t="s">
        <v>4</v>
      </c>
      <c r="P14" s="69" t="s">
        <v>7</v>
      </c>
      <c r="Q14" s="69" t="s">
        <v>5</v>
      </c>
    </row>
    <row r="15" spans="1:17" ht="45" customHeight="1" x14ac:dyDescent="0.25">
      <c r="A15" s="13" t="str">
        <f>IF(ISBLANK(B15),"",IF(ISNA(MATCH(B15,#REF!,0)),"?","+"))</f>
        <v>+</v>
      </c>
      <c r="B15" s="113">
        <v>1</v>
      </c>
      <c r="C15" s="157" t="s">
        <v>87</v>
      </c>
      <c r="D15" s="155"/>
      <c r="E15" s="155">
        <v>15</v>
      </c>
      <c r="F15" s="155"/>
      <c r="G15" s="155">
        <v>30</v>
      </c>
      <c r="H15" s="155"/>
      <c r="I15" s="155"/>
      <c r="J15" s="155">
        <v>3</v>
      </c>
      <c r="K15" s="307" t="s">
        <v>24</v>
      </c>
      <c r="L15" s="168"/>
      <c r="M15" s="169" t="s">
        <v>52</v>
      </c>
      <c r="N15" s="170"/>
      <c r="O15" s="158" t="s">
        <v>117</v>
      </c>
      <c r="P15" s="158" t="s">
        <v>209</v>
      </c>
      <c r="Q15" s="161" t="s">
        <v>122</v>
      </c>
    </row>
    <row r="16" spans="1:17" s="1" customFormat="1" ht="56.15" customHeight="1" x14ac:dyDescent="0.25">
      <c r="A16" s="51" t="str">
        <f>IF(ISBLANK(B16),"",IF(ISNA(MATCH(B16,#REF!,0)),"?","+"))</f>
        <v>+</v>
      </c>
      <c r="B16" s="164">
        <f t="shared" ref="B16:B23" si="0">B15+1</f>
        <v>2</v>
      </c>
      <c r="C16" s="165" t="s">
        <v>92</v>
      </c>
      <c r="D16" s="164"/>
      <c r="E16" s="164">
        <v>30</v>
      </c>
      <c r="F16" s="164"/>
      <c r="G16" s="164">
        <v>30</v>
      </c>
      <c r="H16" s="164"/>
      <c r="I16" s="164"/>
      <c r="J16" s="164">
        <v>5</v>
      </c>
      <c r="K16" s="308" t="s">
        <v>24</v>
      </c>
      <c r="L16" s="179"/>
      <c r="M16" s="166" t="s">
        <v>52</v>
      </c>
      <c r="N16" s="166" t="s">
        <v>53</v>
      </c>
      <c r="O16" s="166" t="s">
        <v>119</v>
      </c>
      <c r="P16" s="166" t="s">
        <v>210</v>
      </c>
      <c r="Q16" s="166" t="s">
        <v>109</v>
      </c>
    </row>
    <row r="17" spans="1:20" ht="45" customHeight="1" x14ac:dyDescent="0.25">
      <c r="A17" s="11" t="str">
        <f>IF(ISBLANK(B17),"",IF(ISNA(MATCH(B17,#REF!,0)),"?","+"))</f>
        <v>+</v>
      </c>
      <c r="B17" s="113">
        <f t="shared" si="0"/>
        <v>3</v>
      </c>
      <c r="C17" s="156" t="s">
        <v>88</v>
      </c>
      <c r="D17" s="155" t="s">
        <v>16</v>
      </c>
      <c r="E17" s="155">
        <v>30</v>
      </c>
      <c r="F17" s="155"/>
      <c r="G17" s="155">
        <v>30</v>
      </c>
      <c r="H17" s="155"/>
      <c r="I17" s="155"/>
      <c r="J17" s="155">
        <v>5</v>
      </c>
      <c r="K17" s="307" t="s">
        <v>24</v>
      </c>
      <c r="L17" s="168"/>
      <c r="M17" s="173" t="s">
        <v>52</v>
      </c>
      <c r="N17" s="168"/>
      <c r="O17" s="158" t="s">
        <v>119</v>
      </c>
      <c r="P17" s="158" t="s">
        <v>211</v>
      </c>
      <c r="Q17" s="158" t="s">
        <v>109</v>
      </c>
    </row>
    <row r="18" spans="1:20" ht="47.5" customHeight="1" x14ac:dyDescent="0.25">
      <c r="A18" s="13" t="str">
        <f>IF(ISBLANK(B18),"",IF(ISNA(MATCH(B18,#REF!,0)),"?","+"))</f>
        <v>+</v>
      </c>
      <c r="B18" s="164">
        <f t="shared" si="0"/>
        <v>4</v>
      </c>
      <c r="C18" s="165" t="s">
        <v>96</v>
      </c>
      <c r="D18" s="164" t="s">
        <v>16</v>
      </c>
      <c r="E18" s="164">
        <v>30</v>
      </c>
      <c r="F18" s="164">
        <v>15</v>
      </c>
      <c r="G18" s="164"/>
      <c r="H18" s="164"/>
      <c r="I18" s="164"/>
      <c r="J18" s="164">
        <v>4</v>
      </c>
      <c r="K18" s="308" t="s">
        <v>24</v>
      </c>
      <c r="L18" s="171"/>
      <c r="M18" s="172" t="s">
        <v>52</v>
      </c>
      <c r="N18" s="171" t="s">
        <v>53</v>
      </c>
      <c r="O18" s="166" t="s">
        <v>119</v>
      </c>
      <c r="P18" s="166" t="s">
        <v>212</v>
      </c>
      <c r="Q18" s="166" t="s">
        <v>123</v>
      </c>
    </row>
    <row r="19" spans="1:20" ht="54.65" customHeight="1" x14ac:dyDescent="0.25">
      <c r="A19" s="11" t="str">
        <f>IF(ISBLANK(B19),"",IF(ISNA(MATCH(B19,#REF!,0)),"?","+"))</f>
        <v>+</v>
      </c>
      <c r="B19" s="113">
        <f t="shared" si="0"/>
        <v>5</v>
      </c>
      <c r="C19" s="156" t="s">
        <v>97</v>
      </c>
      <c r="D19" s="155"/>
      <c r="E19" s="155">
        <v>30</v>
      </c>
      <c r="F19" s="155"/>
      <c r="G19" s="155">
        <v>30</v>
      </c>
      <c r="H19" s="155"/>
      <c r="I19" s="155"/>
      <c r="J19" s="155">
        <v>4</v>
      </c>
      <c r="K19" s="307" t="s">
        <v>24</v>
      </c>
      <c r="L19" s="168"/>
      <c r="M19" s="173" t="s">
        <v>52</v>
      </c>
      <c r="N19" s="168"/>
      <c r="O19" s="158" t="s">
        <v>119</v>
      </c>
      <c r="P19" s="158" t="s">
        <v>124</v>
      </c>
      <c r="Q19" s="158" t="s">
        <v>125</v>
      </c>
    </row>
    <row r="20" spans="1:20" ht="55.5" customHeight="1" x14ac:dyDescent="0.25">
      <c r="A20" s="13" t="str">
        <f>IF(ISBLANK(B20),"",IF(ISNA(MATCH(B20,#REF!,0)),"?","+"))</f>
        <v>+</v>
      </c>
      <c r="B20" s="164">
        <f t="shared" si="0"/>
        <v>6</v>
      </c>
      <c r="C20" s="165" t="s">
        <v>89</v>
      </c>
      <c r="D20" s="164"/>
      <c r="E20" s="164">
        <v>15</v>
      </c>
      <c r="F20" s="164"/>
      <c r="G20" s="164">
        <v>45</v>
      </c>
      <c r="H20" s="164"/>
      <c r="I20" s="164"/>
      <c r="J20" s="164">
        <v>4</v>
      </c>
      <c r="K20" s="308" t="s">
        <v>24</v>
      </c>
      <c r="L20" s="174"/>
      <c r="M20" s="172" t="s">
        <v>52</v>
      </c>
      <c r="N20" s="171"/>
      <c r="O20" s="166" t="s">
        <v>201</v>
      </c>
      <c r="P20" s="166" t="s">
        <v>213</v>
      </c>
      <c r="Q20" s="166" t="s">
        <v>109</v>
      </c>
    </row>
    <row r="21" spans="1:20" ht="34.5" customHeight="1" x14ac:dyDescent="0.25">
      <c r="A21" s="11" t="str">
        <f>IF(ISBLANK(B21),"",IF(ISNA(MATCH(B21,#REF!,0)),"?","+"))</f>
        <v>+</v>
      </c>
      <c r="B21" s="113">
        <f t="shared" si="0"/>
        <v>7</v>
      </c>
      <c r="C21" s="297" t="s">
        <v>229</v>
      </c>
      <c r="D21" s="155"/>
      <c r="E21" s="155"/>
      <c r="F21" s="155">
        <v>30</v>
      </c>
      <c r="G21" s="155"/>
      <c r="H21" s="155"/>
      <c r="I21" s="155"/>
      <c r="J21" s="159">
        <v>2</v>
      </c>
      <c r="K21" s="307"/>
      <c r="L21" s="168" t="s">
        <v>51</v>
      </c>
      <c r="M21" s="173"/>
      <c r="N21" s="168"/>
      <c r="O21" s="158"/>
      <c r="P21" s="161" t="s">
        <v>221</v>
      </c>
      <c r="Q21" s="158" t="s">
        <v>129</v>
      </c>
    </row>
    <row r="22" spans="1:20" ht="47.15" customHeight="1" x14ac:dyDescent="0.25">
      <c r="A22" s="11"/>
      <c r="B22" s="164">
        <f t="shared" si="0"/>
        <v>8</v>
      </c>
      <c r="C22" s="175" t="s">
        <v>98</v>
      </c>
      <c r="D22" s="176"/>
      <c r="E22" s="176">
        <v>15</v>
      </c>
      <c r="F22" s="176"/>
      <c r="G22" s="176">
        <v>30</v>
      </c>
      <c r="H22" s="176"/>
      <c r="I22" s="176"/>
      <c r="J22" s="176">
        <v>3</v>
      </c>
      <c r="K22" s="308" t="s">
        <v>24</v>
      </c>
      <c r="L22" s="166"/>
      <c r="M22" s="172" t="s">
        <v>52</v>
      </c>
      <c r="N22" s="166"/>
      <c r="O22" s="298" t="s">
        <v>200</v>
      </c>
      <c r="P22" s="166" t="s">
        <v>214</v>
      </c>
      <c r="Q22" s="166" t="s">
        <v>173</v>
      </c>
    </row>
    <row r="23" spans="1:20" ht="17.5" customHeight="1" x14ac:dyDescent="0.25">
      <c r="A23" s="11"/>
      <c r="B23" s="159">
        <f t="shared" si="0"/>
        <v>9</v>
      </c>
      <c r="C23" s="156" t="s">
        <v>43</v>
      </c>
      <c r="D23" s="159"/>
      <c r="E23" s="159">
        <v>4</v>
      </c>
      <c r="F23" s="159"/>
      <c r="G23" s="159"/>
      <c r="H23" s="159"/>
      <c r="I23" s="159"/>
      <c r="J23" s="159">
        <v>0</v>
      </c>
      <c r="K23" s="133"/>
      <c r="L23" s="120" t="s">
        <v>51</v>
      </c>
      <c r="M23" s="134"/>
      <c r="N23" s="120"/>
      <c r="O23" s="177"/>
      <c r="P23" s="168" t="s">
        <v>121</v>
      </c>
      <c r="Q23" s="177"/>
    </row>
    <row r="24" spans="1:20" ht="13" x14ac:dyDescent="0.3">
      <c r="A24" s="2"/>
      <c r="B24" s="53"/>
      <c r="C24" s="55"/>
      <c r="D24" s="56"/>
      <c r="E24" s="27">
        <f>SUM(E15:E23)</f>
        <v>169</v>
      </c>
      <c r="F24" s="27">
        <f t="shared" ref="F24:H24" si="1">SUM(F15:F23)</f>
        <v>45</v>
      </c>
      <c r="G24" s="27">
        <f t="shared" si="1"/>
        <v>195</v>
      </c>
      <c r="H24" s="27">
        <f t="shared" si="1"/>
        <v>0</v>
      </c>
      <c r="I24" s="27"/>
      <c r="J24" s="58">
        <f>SUM(J15:J23)</f>
        <v>30</v>
      </c>
      <c r="K24" s="128"/>
      <c r="L24" s="124"/>
      <c r="M24" s="124"/>
      <c r="N24" s="124"/>
      <c r="O24" s="44"/>
      <c r="P24" s="14"/>
      <c r="Q24" s="14"/>
    </row>
    <row r="25" spans="1:20" ht="23" x14ac:dyDescent="0.25">
      <c r="A25" s="1"/>
      <c r="B25" s="1"/>
      <c r="C25" s="34"/>
      <c r="D25" s="72" t="s">
        <v>19</v>
      </c>
      <c r="E25" s="178">
        <f>SUM(E24:I24)</f>
        <v>409</v>
      </c>
      <c r="F25" s="22"/>
      <c r="G25" s="22"/>
      <c r="H25" s="22"/>
      <c r="I25" s="22"/>
      <c r="J25" s="22"/>
      <c r="K25" s="127"/>
    </row>
    <row r="26" spans="1:20" ht="13" x14ac:dyDescent="0.25">
      <c r="A26" s="1"/>
      <c r="B26" s="1"/>
      <c r="C26" s="34"/>
      <c r="D26" s="30"/>
      <c r="E26" s="30"/>
      <c r="F26" s="22"/>
      <c r="G26" s="22"/>
      <c r="H26" s="22"/>
      <c r="I26" s="22"/>
      <c r="J26" s="22"/>
      <c r="K26" s="127"/>
    </row>
    <row r="27" spans="1:20" ht="15.5" x14ac:dyDescent="0.3">
      <c r="A27" s="1"/>
      <c r="C27" s="42" t="s">
        <v>17</v>
      </c>
      <c r="D27" s="22"/>
      <c r="E27" s="22"/>
      <c r="F27" s="22"/>
      <c r="G27" s="22"/>
      <c r="H27" s="22"/>
      <c r="I27" s="22"/>
      <c r="J27" s="22"/>
      <c r="K27" s="127"/>
      <c r="O27" s="301"/>
      <c r="P27" s="301" t="s">
        <v>104</v>
      </c>
      <c r="Q27" s="301"/>
    </row>
    <row r="28" spans="1:20" s="70" customFormat="1" ht="13" x14ac:dyDescent="0.25">
      <c r="A28" s="64" t="s">
        <v>0</v>
      </c>
      <c r="B28" s="65" t="s">
        <v>41</v>
      </c>
      <c r="C28" s="68" t="s">
        <v>44</v>
      </c>
      <c r="D28" s="66" t="s">
        <v>20</v>
      </c>
      <c r="E28" s="66" t="s">
        <v>11</v>
      </c>
      <c r="F28" s="66" t="s">
        <v>12</v>
      </c>
      <c r="G28" s="66" t="s">
        <v>13</v>
      </c>
      <c r="H28" s="66" t="s">
        <v>14</v>
      </c>
      <c r="I28" s="66"/>
      <c r="J28" s="66" t="s">
        <v>15</v>
      </c>
      <c r="K28" s="115" t="s">
        <v>23</v>
      </c>
      <c r="L28" s="121" t="s">
        <v>51</v>
      </c>
      <c r="M28" s="121" t="s">
        <v>52</v>
      </c>
      <c r="N28" s="85" t="s">
        <v>53</v>
      </c>
      <c r="O28" s="69" t="s">
        <v>4</v>
      </c>
      <c r="P28" s="69" t="s">
        <v>7</v>
      </c>
      <c r="Q28" s="69" t="s">
        <v>5</v>
      </c>
    </row>
    <row r="29" spans="1:20" s="35" customFormat="1" ht="99.65" hidden="1" customHeight="1" x14ac:dyDescent="0.25">
      <c r="A29" s="36" t="str">
        <f>IF(ISBLANK(B29),"",IF(ISNA(MATCH(B29,#REF!,0)),"?","+"))</f>
        <v/>
      </c>
      <c r="B29" s="119"/>
      <c r="C29" s="160"/>
      <c r="D29" s="159"/>
      <c r="E29" s="159"/>
      <c r="F29" s="159"/>
      <c r="G29" s="159"/>
      <c r="H29" s="159"/>
      <c r="I29" s="159"/>
      <c r="J29" s="159"/>
      <c r="K29" s="140"/>
      <c r="L29" s="139"/>
      <c r="M29" s="114"/>
      <c r="N29" s="114"/>
      <c r="O29" s="162"/>
      <c r="P29" s="162"/>
      <c r="Q29" s="162"/>
      <c r="R29" s="1"/>
      <c r="S29" s="1"/>
      <c r="T29" s="1"/>
    </row>
    <row r="30" spans="1:20" ht="37.5" x14ac:dyDescent="0.25">
      <c r="A30" s="11" t="str">
        <f>IF(ISBLANK(B30),"",IF(ISNA(MATCH(B30,#REF!,0)),"?","+"))</f>
        <v>+</v>
      </c>
      <c r="B30" s="164">
        <f>B29+1</f>
        <v>1</v>
      </c>
      <c r="C30" s="165" t="s">
        <v>91</v>
      </c>
      <c r="D30" s="164" t="s">
        <v>16</v>
      </c>
      <c r="E30" s="164">
        <v>30</v>
      </c>
      <c r="F30" s="164"/>
      <c r="G30" s="164">
        <v>30</v>
      </c>
      <c r="H30" s="164"/>
      <c r="I30" s="164"/>
      <c r="J30" s="164">
        <v>5</v>
      </c>
      <c r="K30" s="308" t="s">
        <v>24</v>
      </c>
      <c r="L30" s="310"/>
      <c r="M30" s="180" t="s">
        <v>52</v>
      </c>
      <c r="N30" s="180" t="s">
        <v>53</v>
      </c>
      <c r="O30" s="180" t="s">
        <v>108</v>
      </c>
      <c r="P30" s="180" t="s">
        <v>215</v>
      </c>
      <c r="Q30" s="180" t="s">
        <v>123</v>
      </c>
    </row>
    <row r="31" spans="1:20" ht="43.5" customHeight="1" x14ac:dyDescent="0.25">
      <c r="A31" s="13" t="str">
        <f>IF(ISBLANK(B31),"",IF(ISNA(MATCH(B31,#REF!,0)),"?","+"))</f>
        <v>+</v>
      </c>
      <c r="B31" s="119">
        <f t="shared" ref="B31:B34" si="2">B30+1</f>
        <v>2</v>
      </c>
      <c r="C31" s="160" t="s">
        <v>90</v>
      </c>
      <c r="D31" s="159"/>
      <c r="E31" s="159">
        <v>15</v>
      </c>
      <c r="F31" s="159"/>
      <c r="G31" s="159">
        <v>45</v>
      </c>
      <c r="H31" s="159"/>
      <c r="I31" s="159"/>
      <c r="J31" s="159">
        <v>4</v>
      </c>
      <c r="K31" s="307" t="s">
        <v>24</v>
      </c>
      <c r="L31" s="292"/>
      <c r="M31" s="293" t="s">
        <v>52</v>
      </c>
      <c r="N31" s="293"/>
      <c r="O31" s="161" t="s">
        <v>202</v>
      </c>
      <c r="P31" s="161" t="s">
        <v>214</v>
      </c>
      <c r="Q31" s="161" t="s">
        <v>122</v>
      </c>
    </row>
    <row r="32" spans="1:20" ht="50" x14ac:dyDescent="0.25">
      <c r="A32" s="11" t="str">
        <f>IF(ISBLANK(B32),"",IF(ISNA(MATCH(B32,#REF!,0)),"?","+"))</f>
        <v>+</v>
      </c>
      <c r="B32" s="164">
        <f t="shared" si="2"/>
        <v>3</v>
      </c>
      <c r="C32" s="165" t="s">
        <v>99</v>
      </c>
      <c r="D32" s="164"/>
      <c r="E32" s="164">
        <v>15</v>
      </c>
      <c r="F32" s="164"/>
      <c r="G32" s="164">
        <v>45</v>
      </c>
      <c r="H32" s="164"/>
      <c r="I32" s="164"/>
      <c r="J32" s="164">
        <v>5</v>
      </c>
      <c r="K32" s="308" t="s">
        <v>24</v>
      </c>
      <c r="L32" s="310"/>
      <c r="M32" s="180" t="s">
        <v>52</v>
      </c>
      <c r="N32" s="180" t="s">
        <v>53</v>
      </c>
      <c r="O32" s="180" t="s">
        <v>203</v>
      </c>
      <c r="P32" s="180" t="s">
        <v>216</v>
      </c>
      <c r="Q32" s="180" t="s">
        <v>125</v>
      </c>
    </row>
    <row r="33" spans="1:29" ht="69.75" customHeight="1" x14ac:dyDescent="0.25">
      <c r="A33" s="13" t="s">
        <v>77</v>
      </c>
      <c r="B33" s="119">
        <f t="shared" si="2"/>
        <v>4</v>
      </c>
      <c r="C33" s="160" t="s">
        <v>237</v>
      </c>
      <c r="D33" s="159"/>
      <c r="E33" s="159">
        <v>30</v>
      </c>
      <c r="F33" s="159"/>
      <c r="G33" s="159">
        <v>30</v>
      </c>
      <c r="H33" s="159"/>
      <c r="I33" s="159"/>
      <c r="J33" s="311">
        <v>4</v>
      </c>
      <c r="K33" s="307" t="s">
        <v>24</v>
      </c>
      <c r="L33" s="206"/>
      <c r="M33" s="312" t="s">
        <v>52</v>
      </c>
      <c r="N33" s="313" t="s">
        <v>53</v>
      </c>
      <c r="O33" s="207" t="s">
        <v>115</v>
      </c>
      <c r="P33" s="300" t="s">
        <v>225</v>
      </c>
      <c r="Q33" s="207" t="s">
        <v>109</v>
      </c>
    </row>
    <row r="34" spans="1:29" ht="53.15" customHeight="1" x14ac:dyDescent="0.25">
      <c r="A34" s="13" t="str">
        <f>IF(ISBLANK(B34),"",IF(ISNA(MATCH(B34,#REF!,0)),"?","+"))</f>
        <v>+</v>
      </c>
      <c r="B34" s="164">
        <f t="shared" si="2"/>
        <v>5</v>
      </c>
      <c r="C34" s="165" t="s">
        <v>100</v>
      </c>
      <c r="D34" s="164" t="s">
        <v>16</v>
      </c>
      <c r="E34" s="164">
        <v>30</v>
      </c>
      <c r="F34" s="164"/>
      <c r="G34" s="164">
        <v>30</v>
      </c>
      <c r="H34" s="164"/>
      <c r="I34" s="164"/>
      <c r="J34" s="164">
        <v>5</v>
      </c>
      <c r="K34" s="308" t="s">
        <v>24</v>
      </c>
      <c r="L34" s="310"/>
      <c r="M34" s="180" t="s">
        <v>52</v>
      </c>
      <c r="N34" s="180" t="s">
        <v>53</v>
      </c>
      <c r="O34" s="171" t="s">
        <v>204</v>
      </c>
      <c r="P34" s="171" t="s">
        <v>217</v>
      </c>
      <c r="Q34" s="171" t="s">
        <v>109</v>
      </c>
    </row>
    <row r="35" spans="1:29" ht="26" x14ac:dyDescent="0.25">
      <c r="A35" s="13"/>
      <c r="B35" s="119">
        <f>B34+1</f>
        <v>6</v>
      </c>
      <c r="C35" s="289" t="s">
        <v>230</v>
      </c>
      <c r="D35" s="159"/>
      <c r="E35" s="159"/>
      <c r="F35" s="159">
        <v>30</v>
      </c>
      <c r="G35" s="159"/>
      <c r="H35" s="159"/>
      <c r="I35" s="159"/>
      <c r="J35" s="159">
        <v>2</v>
      </c>
      <c r="K35" s="307"/>
      <c r="L35" s="293" t="s">
        <v>51</v>
      </c>
      <c r="M35" s="162"/>
      <c r="N35" s="162" t="s">
        <v>53</v>
      </c>
      <c r="O35" s="168"/>
      <c r="P35" s="168" t="s">
        <v>128</v>
      </c>
      <c r="Q35" s="168" t="s">
        <v>129</v>
      </c>
    </row>
    <row r="36" spans="1:29" ht="50" x14ac:dyDescent="0.25">
      <c r="A36" s="13"/>
      <c r="B36" s="164">
        <v>7</v>
      </c>
      <c r="C36" s="290" t="s">
        <v>231</v>
      </c>
      <c r="D36" s="209"/>
      <c r="E36" s="209"/>
      <c r="F36" s="209"/>
      <c r="G36" s="209"/>
      <c r="H36" s="209">
        <v>45</v>
      </c>
      <c r="I36" s="209"/>
      <c r="J36" s="209">
        <v>2</v>
      </c>
      <c r="K36" s="308" t="s">
        <v>24</v>
      </c>
      <c r="L36" s="210"/>
      <c r="M36" s="211"/>
      <c r="N36" s="211" t="s">
        <v>53</v>
      </c>
      <c r="O36" s="212" t="s">
        <v>222</v>
      </c>
      <c r="P36" s="212" t="s">
        <v>110</v>
      </c>
      <c r="Q36" s="212" t="s">
        <v>111</v>
      </c>
    </row>
    <row r="37" spans="1:29" ht="37.5" x14ac:dyDescent="0.25">
      <c r="A37" s="13"/>
      <c r="B37" s="119">
        <v>8</v>
      </c>
      <c r="C37" s="291" t="s">
        <v>93</v>
      </c>
      <c r="D37" s="119"/>
      <c r="E37" s="119">
        <v>30</v>
      </c>
      <c r="F37" s="119"/>
      <c r="G37" s="119"/>
      <c r="H37" s="119"/>
      <c r="I37" s="119"/>
      <c r="J37" s="119">
        <v>1</v>
      </c>
      <c r="K37" s="307" t="s">
        <v>24</v>
      </c>
      <c r="L37" s="292"/>
      <c r="M37" s="293" t="s">
        <v>52</v>
      </c>
      <c r="N37" s="293"/>
      <c r="O37" s="294" t="s">
        <v>126</v>
      </c>
      <c r="P37" s="208" t="s">
        <v>127</v>
      </c>
      <c r="Q37" s="208" t="s">
        <v>122</v>
      </c>
    </row>
    <row r="38" spans="1:29" ht="37.5" x14ac:dyDescent="0.25">
      <c r="A38" s="13"/>
      <c r="B38" s="164">
        <v>9</v>
      </c>
      <c r="C38" s="165" t="s">
        <v>236</v>
      </c>
      <c r="D38" s="164"/>
      <c r="E38" s="164"/>
      <c r="F38" s="164"/>
      <c r="G38" s="164"/>
      <c r="H38" s="164">
        <v>30</v>
      </c>
      <c r="I38" s="164"/>
      <c r="J38" s="164">
        <v>2</v>
      </c>
      <c r="K38" s="308"/>
      <c r="L38" s="310"/>
      <c r="M38" s="180"/>
      <c r="N38" s="180" t="s">
        <v>53</v>
      </c>
      <c r="O38" s="171" t="s">
        <v>114</v>
      </c>
      <c r="P38" s="171" t="s">
        <v>207</v>
      </c>
      <c r="Q38" s="171" t="s">
        <v>111</v>
      </c>
    </row>
    <row r="39" spans="1:29" ht="13" x14ac:dyDescent="0.3">
      <c r="A39" s="2"/>
      <c r="B39" s="53"/>
      <c r="C39" s="53"/>
      <c r="D39" s="54"/>
      <c r="E39" s="27">
        <f>SUM(E29:E38)</f>
        <v>150</v>
      </c>
      <c r="F39" s="27">
        <f t="shared" ref="F39:H39" si="3">SUM(F29:F38)</f>
        <v>30</v>
      </c>
      <c r="G39" s="27">
        <f t="shared" si="3"/>
        <v>180</v>
      </c>
      <c r="H39" s="27">
        <f t="shared" si="3"/>
        <v>75</v>
      </c>
      <c r="I39" s="27"/>
      <c r="J39" s="58">
        <f>SUM(J29:J38)</f>
        <v>30</v>
      </c>
      <c r="K39" s="128"/>
      <c r="L39" s="124"/>
      <c r="M39" s="124"/>
      <c r="N39" s="124"/>
      <c r="O39" s="45"/>
      <c r="P39" s="46"/>
      <c r="Q39" s="46"/>
    </row>
    <row r="40" spans="1:29" ht="26" x14ac:dyDescent="0.25">
      <c r="A40" s="1"/>
      <c r="B40" s="1"/>
      <c r="C40" s="1"/>
      <c r="D40" s="72" t="s">
        <v>19</v>
      </c>
      <c r="E40" s="178">
        <f>SUM(E39:I39)</f>
        <v>435</v>
      </c>
      <c r="F40" s="22"/>
      <c r="G40" s="22"/>
      <c r="H40" s="61" t="s">
        <v>22</v>
      </c>
      <c r="I40" s="62"/>
      <c r="J40" s="181">
        <f>J24+J39</f>
        <v>60</v>
      </c>
      <c r="K40" s="127"/>
    </row>
    <row r="41" spans="1:29" ht="15.5" x14ac:dyDescent="0.35">
      <c r="A41" s="1"/>
      <c r="C41" s="43" t="s">
        <v>18</v>
      </c>
      <c r="D41" s="22"/>
      <c r="E41" s="22"/>
      <c r="F41" s="22"/>
      <c r="G41" s="22"/>
      <c r="H41" s="22"/>
      <c r="I41" s="22"/>
      <c r="J41" s="22"/>
      <c r="K41" s="127"/>
      <c r="O41" s="301"/>
      <c r="P41" s="301" t="s">
        <v>104</v>
      </c>
      <c r="Q41" s="301"/>
    </row>
    <row r="42" spans="1:29" s="70" customFormat="1" ht="13" x14ac:dyDescent="0.25">
      <c r="A42" s="71" t="s">
        <v>0</v>
      </c>
      <c r="B42" s="65" t="s">
        <v>41</v>
      </c>
      <c r="C42" s="60" t="s">
        <v>44</v>
      </c>
      <c r="D42" s="66" t="s">
        <v>20</v>
      </c>
      <c r="E42" s="66" t="s">
        <v>11</v>
      </c>
      <c r="F42" s="66" t="s">
        <v>12</v>
      </c>
      <c r="G42" s="66" t="s">
        <v>13</v>
      </c>
      <c r="H42" s="66" t="s">
        <v>14</v>
      </c>
      <c r="I42" s="66" t="s">
        <v>21</v>
      </c>
      <c r="J42" s="66" t="s">
        <v>15</v>
      </c>
      <c r="K42" s="115" t="s">
        <v>23</v>
      </c>
      <c r="L42" s="121" t="s">
        <v>51</v>
      </c>
      <c r="M42" s="121" t="s">
        <v>52</v>
      </c>
      <c r="N42" s="85" t="s">
        <v>53</v>
      </c>
      <c r="O42" s="69" t="s">
        <v>4</v>
      </c>
      <c r="P42" s="69" t="s">
        <v>7</v>
      </c>
      <c r="Q42" s="69" t="s">
        <v>5</v>
      </c>
    </row>
    <row r="43" spans="1:29" ht="37.5" x14ac:dyDescent="0.25">
      <c r="A43" s="13"/>
      <c r="B43" s="164">
        <v>1</v>
      </c>
      <c r="C43" s="314" t="s">
        <v>234</v>
      </c>
      <c r="D43" s="182"/>
      <c r="E43" s="167">
        <v>30</v>
      </c>
      <c r="F43" s="167"/>
      <c r="G43" s="167">
        <v>30</v>
      </c>
      <c r="H43" s="182"/>
      <c r="I43" s="182"/>
      <c r="J43" s="295">
        <v>4</v>
      </c>
      <c r="K43" s="220" t="s">
        <v>24</v>
      </c>
      <c r="L43" s="220"/>
      <c r="M43" s="221" t="s">
        <v>52</v>
      </c>
      <c r="N43" s="221"/>
      <c r="O43" s="222" t="s">
        <v>108</v>
      </c>
      <c r="P43" s="222" t="s">
        <v>206</v>
      </c>
      <c r="Q43" s="222" t="s">
        <v>109</v>
      </c>
    </row>
    <row r="44" spans="1:29" ht="41.5" customHeight="1" x14ac:dyDescent="0.25">
      <c r="A44" s="11" t="str">
        <f>IF(ISBLANK(B44),"",IF(ISNA(MATCH(B44,#REF!,0)),"?","+"))</f>
        <v>+</v>
      </c>
      <c r="B44" s="119">
        <v>2</v>
      </c>
      <c r="C44" s="315" t="s">
        <v>94</v>
      </c>
      <c r="D44" s="141"/>
      <c r="E44" s="141"/>
      <c r="F44" s="141"/>
      <c r="G44" s="141"/>
      <c r="H44" s="134">
        <v>30</v>
      </c>
      <c r="I44" s="134"/>
      <c r="J44" s="219">
        <v>2</v>
      </c>
      <c r="K44" s="296"/>
      <c r="L44" s="296"/>
      <c r="M44" s="296"/>
      <c r="N44" s="218" t="s">
        <v>53</v>
      </c>
      <c r="O44" s="208" t="s">
        <v>114</v>
      </c>
      <c r="P44" s="208" t="s">
        <v>207</v>
      </c>
      <c r="Q44" s="208" t="s">
        <v>111</v>
      </c>
    </row>
    <row r="45" spans="1:29" s="35" customFormat="1" ht="83.5" customHeight="1" x14ac:dyDescent="0.25">
      <c r="A45" s="36" t="str">
        <f>IF(ISBLANK(B45),"",IF(ISNA(MATCH(B45,#REF!,0)),"?","+"))</f>
        <v>+</v>
      </c>
      <c r="B45" s="164">
        <v>3</v>
      </c>
      <c r="C45" s="314" t="s">
        <v>95</v>
      </c>
      <c r="D45" s="182"/>
      <c r="E45" s="182"/>
      <c r="F45" s="182"/>
      <c r="G45" s="182"/>
      <c r="H45" s="295">
        <v>60</v>
      </c>
      <c r="I45" s="182"/>
      <c r="J45" s="295">
        <v>15</v>
      </c>
      <c r="K45" s="220" t="s">
        <v>24</v>
      </c>
      <c r="L45" s="220"/>
      <c r="M45" s="220"/>
      <c r="N45" s="220" t="s">
        <v>53</v>
      </c>
      <c r="O45" s="222" t="s">
        <v>115</v>
      </c>
      <c r="P45" s="222" t="s">
        <v>208</v>
      </c>
      <c r="Q45" s="222" t="s">
        <v>116</v>
      </c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</row>
    <row r="46" spans="1:29" s="35" customFormat="1" ht="26" x14ac:dyDescent="0.25">
      <c r="A46" s="36"/>
      <c r="B46" s="119">
        <v>4</v>
      </c>
      <c r="C46" s="316" t="s">
        <v>240</v>
      </c>
      <c r="D46" s="216"/>
      <c r="E46" s="217">
        <v>10</v>
      </c>
      <c r="F46" s="217">
        <v>20</v>
      </c>
      <c r="G46" s="217"/>
      <c r="H46" s="217"/>
      <c r="I46" s="217"/>
      <c r="J46" s="217">
        <v>2</v>
      </c>
      <c r="K46" s="218"/>
      <c r="L46" s="218"/>
      <c r="M46" s="218"/>
      <c r="N46" s="218"/>
      <c r="O46" s="208"/>
      <c r="P46" s="208" t="s">
        <v>224</v>
      </c>
      <c r="Q46" s="208" t="s">
        <v>113</v>
      </c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</row>
    <row r="47" spans="1:29" s="185" customFormat="1" ht="39" x14ac:dyDescent="0.25">
      <c r="A47" s="183"/>
      <c r="B47" s="164">
        <v>5</v>
      </c>
      <c r="C47" s="317" t="s">
        <v>241</v>
      </c>
      <c r="D47" s="213"/>
      <c r="E47" s="214">
        <v>30</v>
      </c>
      <c r="F47" s="214">
        <v>15</v>
      </c>
      <c r="G47" s="214"/>
      <c r="H47" s="214"/>
      <c r="I47" s="214"/>
      <c r="J47" s="214">
        <v>3</v>
      </c>
      <c r="K47" s="211" t="s">
        <v>24</v>
      </c>
      <c r="L47" s="211"/>
      <c r="M47" s="215"/>
      <c r="N47" s="215"/>
      <c r="O47" s="212" t="s">
        <v>199</v>
      </c>
      <c r="P47" s="212" t="s">
        <v>223</v>
      </c>
      <c r="Q47" s="212" t="s">
        <v>112</v>
      </c>
      <c r="R47" s="184"/>
      <c r="S47" s="184"/>
      <c r="T47" s="184"/>
      <c r="U47" s="184"/>
      <c r="V47" s="184"/>
      <c r="W47" s="184"/>
      <c r="X47" s="184"/>
      <c r="Y47" s="184"/>
      <c r="Z47" s="184"/>
      <c r="AA47" s="184"/>
      <c r="AB47" s="184"/>
      <c r="AC47" s="184"/>
    </row>
    <row r="48" spans="1:29" s="275" customFormat="1" ht="46" customHeight="1" x14ac:dyDescent="0.25">
      <c r="A48" s="274"/>
      <c r="B48" s="119">
        <v>6</v>
      </c>
      <c r="C48" s="318" t="s">
        <v>197</v>
      </c>
      <c r="D48" s="134"/>
      <c r="E48" s="134">
        <v>20</v>
      </c>
      <c r="F48" s="134"/>
      <c r="G48" s="134"/>
      <c r="H48" s="134">
        <v>30</v>
      </c>
      <c r="I48" s="134"/>
      <c r="J48" s="134">
        <v>4</v>
      </c>
      <c r="K48" s="293" t="s">
        <v>24</v>
      </c>
      <c r="L48" s="293"/>
      <c r="M48" s="293" t="s">
        <v>52</v>
      </c>
      <c r="N48" s="293"/>
      <c r="O48" s="293" t="s">
        <v>205</v>
      </c>
      <c r="P48" s="293" t="s">
        <v>218</v>
      </c>
      <c r="Q48" s="293" t="s">
        <v>109</v>
      </c>
    </row>
    <row r="49" spans="1:17" ht="13" x14ac:dyDescent="0.3">
      <c r="A49" s="2"/>
      <c r="B49" s="2"/>
      <c r="C49" s="2">
        <v>5</v>
      </c>
      <c r="D49" s="31"/>
      <c r="E49" s="28">
        <f t="shared" ref="E49:J49" si="4">SUM(E43:E48)</f>
        <v>90</v>
      </c>
      <c r="F49" s="28">
        <f t="shared" si="4"/>
        <v>35</v>
      </c>
      <c r="G49" s="28">
        <f t="shared" si="4"/>
        <v>30</v>
      </c>
      <c r="H49" s="28">
        <f t="shared" si="4"/>
        <v>120</v>
      </c>
      <c r="I49" s="29"/>
      <c r="J49" s="59">
        <f t="shared" si="4"/>
        <v>30</v>
      </c>
      <c r="K49" s="128"/>
      <c r="L49" s="124"/>
      <c r="M49" s="124"/>
      <c r="N49" s="124"/>
      <c r="O49" s="45"/>
      <c r="P49" s="46"/>
      <c r="Q49" s="46"/>
    </row>
    <row r="50" spans="1:17" ht="25.5" customHeight="1" x14ac:dyDescent="0.25">
      <c r="A50" s="1"/>
      <c r="B50" s="1"/>
      <c r="C50" s="1"/>
      <c r="D50" s="72" t="s">
        <v>19</v>
      </c>
      <c r="E50" s="178">
        <f>SUM(E49:I49)</f>
        <v>275</v>
      </c>
      <c r="F50" s="22"/>
      <c r="G50" s="22"/>
      <c r="H50" s="22"/>
      <c r="I50" s="22"/>
      <c r="J50" s="22"/>
      <c r="K50" s="127"/>
    </row>
    <row r="51" spans="1:17" ht="16" customHeight="1" x14ac:dyDescent="0.3">
      <c r="A51" s="2"/>
      <c r="B51" s="2"/>
      <c r="C51" s="299" t="s">
        <v>42</v>
      </c>
      <c r="D51" s="31"/>
      <c r="E51" s="28">
        <f>SUM(E24,E39,E49)</f>
        <v>409</v>
      </c>
      <c r="F51" s="28">
        <f>SUM(F24,F39,F49)</f>
        <v>110</v>
      </c>
      <c r="G51" s="28">
        <f>SUM(G24,G39,G49)</f>
        <v>405</v>
      </c>
      <c r="H51" s="28">
        <f>SUM(H24,H39,H49)</f>
        <v>195</v>
      </c>
      <c r="I51" s="28"/>
      <c r="J51" s="52">
        <f>SUM(J24,J39,J49)</f>
        <v>90</v>
      </c>
      <c r="K51" s="128"/>
      <c r="O51" s="74"/>
      <c r="P51" s="74"/>
      <c r="Q51" s="74"/>
    </row>
    <row r="52" spans="1:17" ht="23" x14ac:dyDescent="0.25">
      <c r="A52" s="1"/>
      <c r="B52" s="1"/>
      <c r="C52" s="1"/>
      <c r="D52" s="73" t="s">
        <v>19</v>
      </c>
      <c r="E52" s="186">
        <f>SUM(suma1,suma2,suma3)</f>
        <v>1119</v>
      </c>
      <c r="F52" s="22"/>
      <c r="G52" s="22"/>
      <c r="H52" s="22"/>
      <c r="I52" s="22"/>
      <c r="J52" s="22"/>
      <c r="K52" s="127"/>
      <c r="O52" s="74"/>
      <c r="P52" s="5"/>
      <c r="Q52" s="5"/>
    </row>
    <row r="53" spans="1:17" x14ac:dyDescent="0.25">
      <c r="A53" s="1"/>
      <c r="B53" s="1"/>
      <c r="C53" s="1"/>
      <c r="D53" s="22"/>
      <c r="E53" s="22"/>
      <c r="F53" s="22"/>
      <c r="G53" s="22"/>
      <c r="H53" s="22"/>
      <c r="I53" s="22"/>
      <c r="J53" s="22"/>
      <c r="K53" s="127"/>
    </row>
    <row r="54" spans="1:17" ht="15.5" x14ac:dyDescent="0.25">
      <c r="A54" s="1"/>
      <c r="B54" s="1"/>
      <c r="C54" s="3" t="s">
        <v>26</v>
      </c>
      <c r="D54" s="23"/>
      <c r="E54" s="23"/>
      <c r="F54" s="23"/>
      <c r="G54" s="23"/>
      <c r="H54" s="23"/>
      <c r="I54" s="23"/>
      <c r="J54" s="23"/>
      <c r="K54" s="40"/>
    </row>
    <row r="55" spans="1:17" x14ac:dyDescent="0.25">
      <c r="A55" s="1"/>
      <c r="B55" s="1"/>
      <c r="C55" s="4"/>
      <c r="D55" s="32"/>
      <c r="E55" s="22"/>
      <c r="F55" s="22"/>
      <c r="G55" s="22"/>
      <c r="H55" s="22"/>
      <c r="I55" s="22"/>
      <c r="J55" s="22"/>
      <c r="K55" s="127"/>
    </row>
    <row r="56" spans="1:17" ht="13" x14ac:dyDescent="0.3">
      <c r="A56" s="1"/>
      <c r="B56" s="1"/>
      <c r="C56" s="281" t="s">
        <v>39</v>
      </c>
      <c r="D56" s="33">
        <f>suma1+suma2+suma3</f>
        <v>1119</v>
      </c>
      <c r="E56" s="22"/>
      <c r="F56" s="22"/>
      <c r="G56" s="22"/>
      <c r="H56" s="22"/>
      <c r="I56" s="22"/>
      <c r="J56" s="22"/>
      <c r="K56" s="127"/>
    </row>
    <row r="57" spans="1:17" ht="13" x14ac:dyDescent="0.3">
      <c r="A57" s="1"/>
      <c r="B57" s="5"/>
      <c r="C57" s="282" t="s">
        <v>235</v>
      </c>
      <c r="D57" s="63">
        <v>8</v>
      </c>
      <c r="E57" s="24"/>
      <c r="F57" s="24"/>
      <c r="G57" s="24"/>
      <c r="H57" s="24"/>
      <c r="I57" s="24"/>
      <c r="J57" s="24"/>
      <c r="K57" s="127"/>
    </row>
    <row r="58" spans="1:17" ht="13" x14ac:dyDescent="0.3">
      <c r="A58" s="1"/>
      <c r="B58" s="5"/>
      <c r="C58" s="282" t="s">
        <v>40</v>
      </c>
      <c r="D58" s="33">
        <f>all+D57</f>
        <v>1127</v>
      </c>
      <c r="E58" s="24"/>
      <c r="F58" s="24"/>
      <c r="G58" s="24"/>
      <c r="H58" s="24"/>
      <c r="I58" s="24"/>
      <c r="J58" s="24"/>
      <c r="K58" s="127"/>
    </row>
    <row r="59" spans="1:17" ht="26" hidden="1" x14ac:dyDescent="0.3">
      <c r="C59" s="283" t="s">
        <v>48</v>
      </c>
      <c r="D59" s="76">
        <f>0.5*90*25</f>
        <v>1125</v>
      </c>
    </row>
    <row r="60" spans="1:17" ht="13" x14ac:dyDescent="0.3">
      <c r="C60" s="282" t="s">
        <v>27</v>
      </c>
      <c r="D60" s="77">
        <v>90</v>
      </c>
    </row>
    <row r="61" spans="1:17" ht="13" x14ac:dyDescent="0.3">
      <c r="C61" s="282" t="s">
        <v>45</v>
      </c>
      <c r="D61" s="78">
        <f>SUMIF(K14:K50,"=obi",J14:J50)</f>
        <v>80</v>
      </c>
      <c r="G61" s="57"/>
    </row>
    <row r="62" spans="1:17" ht="26" x14ac:dyDescent="0.3">
      <c r="C62" s="284" t="s">
        <v>47</v>
      </c>
      <c r="D62" s="79">
        <f>0.3*90</f>
        <v>27</v>
      </c>
    </row>
    <row r="63" spans="1:17" ht="26" x14ac:dyDescent="0.25">
      <c r="C63" s="277" t="s">
        <v>191</v>
      </c>
      <c r="D63" s="80">
        <f>SUM(F51:I51)</f>
        <v>710</v>
      </c>
    </row>
    <row r="64" spans="1:17" ht="52" x14ac:dyDescent="0.25">
      <c r="C64" s="278" t="s">
        <v>192</v>
      </c>
      <c r="D64" s="81">
        <f>SUMIF(M15:M50,"=Prakt.",J15:J50)</f>
        <v>60</v>
      </c>
    </row>
    <row r="65" spans="3:17" ht="52" x14ac:dyDescent="0.25">
      <c r="C65" s="279" t="s">
        <v>49</v>
      </c>
      <c r="D65" s="81">
        <f>SUMIF(N15:N50,"=Bad.",J15:J50)</f>
        <v>51</v>
      </c>
    </row>
    <row r="66" spans="3:17" ht="52" x14ac:dyDescent="0.25">
      <c r="C66" s="279" t="s">
        <v>50</v>
      </c>
      <c r="D66" s="306">
        <f>(D65/D60)*100</f>
        <v>56.666666666666664</v>
      </c>
    </row>
    <row r="67" spans="3:17" ht="26" x14ac:dyDescent="0.25">
      <c r="C67" s="280" t="s">
        <v>193</v>
      </c>
      <c r="D67" s="81">
        <f>SUMIF(L15:L50,"=Podst.",J15:J50)</f>
        <v>4</v>
      </c>
    </row>
    <row r="69" spans="3:17" ht="116.15" customHeight="1" x14ac:dyDescent="0.25">
      <c r="C69" s="132" t="s">
        <v>83</v>
      </c>
    </row>
    <row r="70" spans="3:17" ht="291.64999999999998" customHeight="1" x14ac:dyDescent="0.25">
      <c r="C70" s="319" t="s">
        <v>84</v>
      </c>
      <c r="D70" s="320"/>
      <c r="E70" s="320"/>
      <c r="F70" s="320"/>
      <c r="G70" s="320"/>
      <c r="H70" s="320"/>
      <c r="I70" s="320"/>
      <c r="J70" s="320"/>
      <c r="K70" s="320"/>
      <c r="L70" s="320"/>
      <c r="M70" s="320"/>
      <c r="N70" s="320"/>
      <c r="O70" s="320"/>
      <c r="P70" s="320"/>
      <c r="Q70" s="320"/>
    </row>
  </sheetData>
  <mergeCells count="4">
    <mergeCell ref="C70:Q70"/>
    <mergeCell ref="C12:N12"/>
    <mergeCell ref="O1:Q1"/>
    <mergeCell ref="C1:N1"/>
  </mergeCells>
  <phoneticPr fontId="0" type="noConversion"/>
  <conditionalFormatting sqref="Q51">
    <cfRule type="expression" dxfId="55" priority="305" stopIfTrue="1">
      <formula>#REF!="Inne?"</formula>
    </cfRule>
  </conditionalFormatting>
  <conditionalFormatting sqref="P51">
    <cfRule type="expression" dxfId="54" priority="306" stopIfTrue="1">
      <formula>#REF!="Kier?"</formula>
    </cfRule>
  </conditionalFormatting>
  <conditionalFormatting sqref="O51">
    <cfRule type="expression" dxfId="53" priority="307" stopIfTrue="1">
      <formula>#REF!="Podst?"</formula>
    </cfRule>
  </conditionalFormatting>
  <conditionalFormatting sqref="E50 E40 E25:E26">
    <cfRule type="cellIs" dxfId="52" priority="310" stopIfTrue="1" operator="greaterThan">
      <formula>435</formula>
    </cfRule>
  </conditionalFormatting>
  <conditionalFormatting sqref="A29:A38 A15:A23 A43:A48">
    <cfRule type="cellIs" dxfId="51" priority="315" stopIfTrue="1" operator="equal">
      <formula>"?"</formula>
    </cfRule>
  </conditionalFormatting>
  <conditionalFormatting sqref="J49 J24 J39">
    <cfRule type="cellIs" dxfId="50" priority="309" stopIfTrue="1" operator="between">
      <formula>30</formula>
      <formula>33</formula>
    </cfRule>
  </conditionalFormatting>
  <conditionalFormatting sqref="D56:D57">
    <cfRule type="cellIs" dxfId="49" priority="257" stopIfTrue="1" operator="greaterThanOrEqual">
      <formula>D57</formula>
    </cfRule>
  </conditionalFormatting>
  <conditionalFormatting sqref="D56:D58">
    <cfRule type="cellIs" dxfId="48" priority="255" stopIfTrue="1" operator="greaterThanOrEqual">
      <formula>D59</formula>
    </cfRule>
  </conditionalFormatting>
  <conditionalFormatting sqref="L22 L15 L17:L19 L30:L32 L34 K48">
    <cfRule type="expression" dxfId="47" priority="192" stopIfTrue="1">
      <formula>AND(NOT(ISBLANK(K15)),K15&lt;&gt;"obi")</formula>
    </cfRule>
  </conditionalFormatting>
  <conditionalFormatting sqref="M18:M23 M15">
    <cfRule type="expression" dxfId="46" priority="173" stopIfTrue="1">
      <formula>AND(M15="*",L15="obi")</formula>
    </cfRule>
  </conditionalFormatting>
  <conditionalFormatting sqref="M21:M22">
    <cfRule type="expression" dxfId="45" priority="165" stopIfTrue="1">
      <formula>AND(M21="*",L21="obi")</formula>
    </cfRule>
  </conditionalFormatting>
  <conditionalFormatting sqref="M17">
    <cfRule type="expression" dxfId="44" priority="158" stopIfTrue="1">
      <formula>AND(M17="*",L17="obi")</formula>
    </cfRule>
  </conditionalFormatting>
  <conditionalFormatting sqref="Q23">
    <cfRule type="expression" dxfId="43" priority="54" stopIfTrue="1">
      <formula>N23="Inne?"</formula>
    </cfRule>
  </conditionalFormatting>
  <conditionalFormatting sqref="P23">
    <cfRule type="expression" dxfId="42" priority="55" stopIfTrue="1">
      <formula>N23="Kier?"</formula>
    </cfRule>
  </conditionalFormatting>
  <conditionalFormatting sqref="O23">
    <cfRule type="expression" dxfId="41" priority="56" stopIfTrue="1">
      <formula>N23="Podst?"</formula>
    </cfRule>
  </conditionalFormatting>
  <conditionalFormatting sqref="Q21 Q15 Q17:Q19">
    <cfRule type="expression" dxfId="40" priority="51" stopIfTrue="1">
      <formula>N15="Inne?"</formula>
    </cfRule>
  </conditionalFormatting>
  <conditionalFormatting sqref="P21 P15 P17:P19">
    <cfRule type="expression" dxfId="39" priority="52" stopIfTrue="1">
      <formula>N15="Kier?"</formula>
    </cfRule>
  </conditionalFormatting>
  <conditionalFormatting sqref="O21 O15 O17:O19">
    <cfRule type="expression" dxfId="38" priority="53" stopIfTrue="1">
      <formula>N15="Podst?"</formula>
    </cfRule>
  </conditionalFormatting>
  <conditionalFormatting sqref="Q22">
    <cfRule type="expression" dxfId="37" priority="48" stopIfTrue="1">
      <formula>N22="Inne?"</formula>
    </cfRule>
  </conditionalFormatting>
  <conditionalFormatting sqref="P22">
    <cfRule type="expression" dxfId="36" priority="49" stopIfTrue="1">
      <formula>N22="Kier?"</formula>
    </cfRule>
  </conditionalFormatting>
  <conditionalFormatting sqref="Q20">
    <cfRule type="expression" dxfId="35" priority="45" stopIfTrue="1">
      <formula>N20="Inne?"</formula>
    </cfRule>
  </conditionalFormatting>
  <conditionalFormatting sqref="P20">
    <cfRule type="expression" dxfId="34" priority="46" stopIfTrue="1">
      <formula>N20="Kier?"</formula>
    </cfRule>
  </conditionalFormatting>
  <conditionalFormatting sqref="O20">
    <cfRule type="expression" dxfId="33" priority="47" stopIfTrue="1">
      <formula>N20="Podst?"</formula>
    </cfRule>
  </conditionalFormatting>
  <conditionalFormatting sqref="Q29:Q30 Q32 Q34:Q35">
    <cfRule type="expression" dxfId="32" priority="42" stopIfTrue="1">
      <formula>N29="Inne?"</formula>
    </cfRule>
  </conditionalFormatting>
  <conditionalFormatting sqref="P29:P30 P32 P34:P35">
    <cfRule type="expression" dxfId="31" priority="43" stopIfTrue="1">
      <formula>N29="Kier?"</formula>
    </cfRule>
  </conditionalFormatting>
  <conditionalFormatting sqref="O29:O30 O32 O34:O35">
    <cfRule type="expression" dxfId="30" priority="44" stopIfTrue="1">
      <formula>N29="Podst?"</formula>
    </cfRule>
  </conditionalFormatting>
  <conditionalFormatting sqref="Q31">
    <cfRule type="expression" dxfId="29" priority="39" stopIfTrue="1">
      <formula>N31="Inne?"</formula>
    </cfRule>
  </conditionalFormatting>
  <conditionalFormatting sqref="P31">
    <cfRule type="expression" dxfId="28" priority="40" stopIfTrue="1">
      <formula>N31="Kier?"</formula>
    </cfRule>
  </conditionalFormatting>
  <conditionalFormatting sqref="O31">
    <cfRule type="expression" dxfId="27" priority="41" stopIfTrue="1">
      <formula>N31="Podst?"</formula>
    </cfRule>
  </conditionalFormatting>
  <conditionalFormatting sqref="L16">
    <cfRule type="expression" dxfId="26" priority="25" stopIfTrue="1">
      <formula>AND(NOT(ISBLANK(L16)),L16&lt;&gt;"obi")</formula>
    </cfRule>
  </conditionalFormatting>
  <conditionalFormatting sqref="Q16">
    <cfRule type="expression" dxfId="25" priority="24" stopIfTrue="1">
      <formula>N16="Inne?"</formula>
    </cfRule>
  </conditionalFormatting>
  <conditionalFormatting sqref="P16">
    <cfRule type="expression" dxfId="24" priority="23" stopIfTrue="1">
      <formula>N16="Kier?"</formula>
    </cfRule>
  </conditionalFormatting>
  <conditionalFormatting sqref="O16">
    <cfRule type="expression" dxfId="23" priority="22" stopIfTrue="1">
      <formula>N16="Podst?"</formula>
    </cfRule>
  </conditionalFormatting>
  <conditionalFormatting sqref="K46">
    <cfRule type="expression" dxfId="22" priority="9" stopIfTrue="1">
      <formula>AND(NOT(ISBLANK(K46)),K46&lt;&gt;"obi")</formula>
    </cfRule>
  </conditionalFormatting>
  <conditionalFormatting sqref="K44">
    <cfRule type="expression" dxfId="21" priority="8" stopIfTrue="1">
      <formula>AND(NOT(ISBLANK(K44)),K44&lt;&gt;"obi")</formula>
    </cfRule>
  </conditionalFormatting>
  <conditionalFormatting sqref="K43">
    <cfRule type="expression" dxfId="20" priority="7" stopIfTrue="1">
      <formula>AND(NOT(ISBLANK(K43)),K43&lt;&gt;"obi")</formula>
    </cfRule>
  </conditionalFormatting>
  <conditionalFormatting sqref="K45">
    <cfRule type="expression" dxfId="19" priority="6" stopIfTrue="1">
      <formula>AND(NOT(ISBLANK(K45)),K45&lt;&gt;"obi")</formula>
    </cfRule>
  </conditionalFormatting>
  <conditionalFormatting sqref="L38">
    <cfRule type="expression" dxfId="18" priority="4" stopIfTrue="1">
      <formula>AND(NOT(ISBLANK(L38)),L38&lt;&gt;"obi")</formula>
    </cfRule>
  </conditionalFormatting>
  <conditionalFormatting sqref="Q38">
    <cfRule type="expression" dxfId="17" priority="1" stopIfTrue="1">
      <formula>N38="Inne?"</formula>
    </cfRule>
  </conditionalFormatting>
  <conditionalFormatting sqref="P38">
    <cfRule type="expression" dxfId="16" priority="2" stopIfTrue="1">
      <formula>N38="Kier?"</formula>
    </cfRule>
  </conditionalFormatting>
  <conditionalFormatting sqref="O38">
    <cfRule type="expression" dxfId="15" priority="3" stopIfTrue="1">
      <formula>N38="Podst?"</formula>
    </cfRule>
  </conditionalFormatting>
  <pageMargins left="3.937007874015748E-2" right="3.937007874015748E-2" top="0.19685039370078741" bottom="0.19685039370078741" header="0" footer="0"/>
  <pageSetup paperSize="9" scale="46" fitToHeight="0" orientation="landscape" r:id="rId1"/>
  <headerFooter alignWithMargins="0"/>
  <rowBreaks count="1" manualBreakCount="1">
    <brk id="40" min="1" max="17" man="1"/>
  </rowBreaks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  <pageSetUpPr fitToPage="1"/>
  </sheetPr>
  <dimension ref="A1:AF38"/>
  <sheetViews>
    <sheetView topLeftCell="A8" zoomScale="85" zoomScaleNormal="85" workbookViewId="0">
      <selection activeCell="A20" sqref="A20:XFD20"/>
    </sheetView>
  </sheetViews>
  <sheetFormatPr defaultRowHeight="12.5" x14ac:dyDescent="0.25"/>
  <cols>
    <col min="1" max="1" width="37.54296875" style="88" customWidth="1"/>
    <col min="2" max="10" width="8.81640625" style="112" customWidth="1"/>
    <col min="11" max="11" width="36" style="88" customWidth="1"/>
    <col min="12" max="27" width="8.1796875" style="112" customWidth="1"/>
    <col min="28" max="28" width="36" style="88" customWidth="1"/>
    <col min="29" max="32" width="7.453125" style="112" customWidth="1"/>
  </cols>
  <sheetData>
    <row r="1" spans="1:32" ht="20" x14ac:dyDescent="0.4">
      <c r="A1" s="188" t="s">
        <v>101</v>
      </c>
    </row>
    <row r="2" spans="1:32" s="75" customFormat="1" x14ac:dyDescent="0.25">
      <c r="A2" s="86" t="s">
        <v>29</v>
      </c>
      <c r="B2" s="251" t="s">
        <v>120</v>
      </c>
      <c r="C2" s="251" t="s">
        <v>132</v>
      </c>
      <c r="D2" s="251" t="s">
        <v>134</v>
      </c>
      <c r="E2" s="251" t="s">
        <v>136</v>
      </c>
      <c r="F2" s="251" t="s">
        <v>138</v>
      </c>
      <c r="G2" s="251" t="s">
        <v>140</v>
      </c>
      <c r="H2" s="251" t="s">
        <v>142</v>
      </c>
      <c r="I2" s="251" t="s">
        <v>144</v>
      </c>
      <c r="J2" s="251" t="s">
        <v>146</v>
      </c>
      <c r="K2" s="86" t="s">
        <v>29</v>
      </c>
      <c r="L2" s="251" t="s">
        <v>178</v>
      </c>
      <c r="M2" s="251" t="s">
        <v>151</v>
      </c>
      <c r="N2" s="251" t="s">
        <v>152</v>
      </c>
      <c r="O2" s="251" t="s">
        <v>154</v>
      </c>
      <c r="P2" s="251" t="s">
        <v>121</v>
      </c>
      <c r="Q2" s="251" t="s">
        <v>155</v>
      </c>
      <c r="R2" s="251" t="s">
        <v>156</v>
      </c>
      <c r="S2" s="251" t="s">
        <v>158</v>
      </c>
      <c r="T2" s="251" t="s">
        <v>160</v>
      </c>
      <c r="U2" s="251" t="s">
        <v>161</v>
      </c>
      <c r="V2" s="251" t="s">
        <v>162</v>
      </c>
      <c r="W2" s="251" t="s">
        <v>163</v>
      </c>
      <c r="X2" s="251" t="s">
        <v>165</v>
      </c>
      <c r="Y2" s="251" t="s">
        <v>167</v>
      </c>
      <c r="Z2" s="251" t="s">
        <v>168</v>
      </c>
      <c r="AA2" s="251" t="s">
        <v>170</v>
      </c>
      <c r="AB2" s="86" t="s">
        <v>29</v>
      </c>
      <c r="AC2" s="251" t="s">
        <v>118</v>
      </c>
      <c r="AD2" s="251" t="s">
        <v>173</v>
      </c>
      <c r="AE2" s="251" t="s">
        <v>175</v>
      </c>
      <c r="AF2" s="251" t="s">
        <v>113</v>
      </c>
    </row>
    <row r="3" spans="1:32" s="131" customFormat="1" ht="13" hidden="1" x14ac:dyDescent="0.25">
      <c r="A3" s="135" t="s">
        <v>85</v>
      </c>
      <c r="B3" s="252"/>
      <c r="C3" s="252"/>
      <c r="D3" s="252"/>
      <c r="E3" s="252"/>
      <c r="F3" s="252"/>
      <c r="G3" s="252"/>
      <c r="H3" s="252"/>
      <c r="I3" s="252"/>
      <c r="J3" s="252"/>
      <c r="K3" s="130" t="s">
        <v>85</v>
      </c>
      <c r="L3" s="252"/>
      <c r="M3" s="252"/>
      <c r="N3" s="252"/>
      <c r="O3" s="252"/>
      <c r="P3" s="252"/>
      <c r="Q3" s="252"/>
      <c r="R3" s="252"/>
      <c r="S3" s="252"/>
      <c r="T3" s="252"/>
      <c r="U3" s="252"/>
      <c r="V3" s="252"/>
      <c r="W3" s="252"/>
      <c r="X3" s="252"/>
      <c r="Y3" s="252"/>
      <c r="Z3" s="252"/>
      <c r="AA3" s="252"/>
      <c r="AB3" s="130" t="s">
        <v>85</v>
      </c>
      <c r="AC3" s="252"/>
      <c r="AD3" s="252"/>
      <c r="AE3" s="252"/>
      <c r="AF3" s="252"/>
    </row>
    <row r="4" spans="1:32" x14ac:dyDescent="0.25">
      <c r="A4" s="89" t="str">
        <f>Stac!C13</f>
        <v>Semestr 1:</v>
      </c>
      <c r="B4" s="253"/>
      <c r="C4" s="253"/>
      <c r="D4" s="253"/>
      <c r="E4" s="253"/>
      <c r="F4" s="253"/>
      <c r="G4" s="253"/>
      <c r="H4" s="253"/>
      <c r="I4" s="253"/>
      <c r="J4" s="253"/>
      <c r="K4" s="117" t="str">
        <f>Stac!C13</f>
        <v>Semestr 1:</v>
      </c>
      <c r="L4" s="253"/>
      <c r="M4" s="253"/>
      <c r="N4" s="253"/>
      <c r="O4" s="253"/>
      <c r="P4" s="253"/>
      <c r="Q4" s="253"/>
      <c r="R4" s="253"/>
      <c r="S4" s="253"/>
      <c r="T4" s="253"/>
      <c r="U4" s="253"/>
      <c r="V4" s="253"/>
      <c r="W4" s="253"/>
      <c r="X4" s="253"/>
      <c r="Y4" s="253"/>
      <c r="Z4" s="253"/>
      <c r="AA4" s="253"/>
      <c r="AB4" s="117" t="str">
        <f>Stac!C13</f>
        <v>Semestr 1:</v>
      </c>
      <c r="AC4" s="253"/>
      <c r="AD4" s="253"/>
      <c r="AE4" s="253"/>
      <c r="AF4" s="253"/>
    </row>
    <row r="5" spans="1:32" hidden="1" x14ac:dyDescent="0.25">
      <c r="A5" s="89" t="str">
        <f>Stac!C14</f>
        <v>Moduł kształcenia</v>
      </c>
      <c r="B5" s="253"/>
      <c r="C5" s="253"/>
      <c r="D5" s="253"/>
      <c r="E5" s="253"/>
      <c r="F5" s="253"/>
      <c r="G5" s="253"/>
      <c r="H5" s="253"/>
      <c r="I5" s="253"/>
      <c r="J5" s="253"/>
      <c r="K5" s="117" t="str">
        <f>Stac!C14</f>
        <v>Moduł kształcenia</v>
      </c>
      <c r="L5" s="253"/>
      <c r="M5" s="253"/>
      <c r="N5" s="253"/>
      <c r="O5" s="253"/>
      <c r="P5" s="253"/>
      <c r="Q5" s="253"/>
      <c r="R5" s="253"/>
      <c r="S5" s="253"/>
      <c r="T5" s="253"/>
      <c r="U5" s="253"/>
      <c r="V5" s="253"/>
      <c r="W5" s="253"/>
      <c r="X5" s="253"/>
      <c r="Y5" s="253"/>
      <c r="Z5" s="253"/>
      <c r="AA5" s="253"/>
      <c r="AB5" s="117" t="str">
        <f>Stac!C14</f>
        <v>Moduł kształcenia</v>
      </c>
      <c r="AC5" s="253"/>
      <c r="AD5" s="253"/>
      <c r="AE5" s="253"/>
      <c r="AF5" s="253"/>
    </row>
    <row r="6" spans="1:32" ht="25" x14ac:dyDescent="0.25">
      <c r="A6" s="163" t="str">
        <f>Stac!C15</f>
        <v>Technologie internetowe w przetwarzaniu rozproszonym</v>
      </c>
      <c r="B6" s="254" t="str">
        <f>IF(ISERR(FIND(B$2,Stac!$O15))=FALSE,"+","-")</f>
        <v>-</v>
      </c>
      <c r="C6" s="254" t="str">
        <f>IF(ISERR(FIND(C$2,Stac!$O15))=FALSE,"+","-")</f>
        <v>+</v>
      </c>
      <c r="D6" s="254" t="str">
        <f>IF(ISERR(FIND(D$2,Stac!$O15))=FALSE,"+","-")</f>
        <v>+</v>
      </c>
      <c r="E6" s="254" t="str">
        <f>IF(ISERR(FIND(E$2,Stac!$O15))=FALSE,"+","-")</f>
        <v>+</v>
      </c>
      <c r="F6" s="254" t="str">
        <f>IF(ISERR(FIND(F$2,Stac!$O15))=FALSE,"+","-")</f>
        <v>-</v>
      </c>
      <c r="G6" s="254" t="str">
        <f>IF(ISERR(FIND(G$2,Stac!$O15))=FALSE,"+","-")</f>
        <v>+</v>
      </c>
      <c r="H6" s="254" t="str">
        <f>IF(ISERR(FIND(H$2,Stac!$O15))=FALSE,"+","-")</f>
        <v>-</v>
      </c>
      <c r="I6" s="254" t="str">
        <f>IF(ISERR(FIND(I$2,Stac!$O15))=FALSE,"+","-")</f>
        <v>-</v>
      </c>
      <c r="J6" s="254" t="str">
        <f>IF(ISERR(FIND(J$2,Stac!$O15))=FALSE,"+","-")</f>
        <v>-</v>
      </c>
      <c r="K6" s="118" t="str">
        <f>Stac!C15</f>
        <v>Technologie internetowe w przetwarzaniu rozproszonym</v>
      </c>
      <c r="L6" s="254" t="str">
        <f>IF(ISERR(FIND(L$2,Stac!$P15))=FALSE,"+","-")</f>
        <v>-</v>
      </c>
      <c r="M6" s="254" t="str">
        <f>IF(ISERR(FIND(M$2,Stac!$P15))=FALSE,"+","-")</f>
        <v>+</v>
      </c>
      <c r="N6" s="254" t="str">
        <f>IF(ISERR(FIND(N$2,Stac!$P15))=FALSE,"+","-")</f>
        <v>-</v>
      </c>
      <c r="O6" s="254" t="str">
        <f>IF(ISERR(FIND(O$2,Stac!$P15))=FALSE,"+","-")</f>
        <v>+</v>
      </c>
      <c r="P6" s="254" t="str">
        <f>IF(ISERR(FIND(P$2,Stac!$P15))=FALSE,"+","-")</f>
        <v>+</v>
      </c>
      <c r="Q6" s="254" t="str">
        <f>IF(ISERR(FIND(Q$2,Stac!$P15))=FALSE,"+","-")</f>
        <v>+</v>
      </c>
      <c r="R6" s="254" t="str">
        <f>IF(ISERR(FIND(R$2,Stac!$P15))=FALSE,"+","-")</f>
        <v>-</v>
      </c>
      <c r="S6" s="254" t="str">
        <f>IF(ISERR(FIND(S$2,Stac!$P15))=FALSE,"+","-")</f>
        <v>-</v>
      </c>
      <c r="T6" s="254" t="str">
        <f>IF(ISERR(FIND(T$2,Stac!$P15))=FALSE,"+","-")</f>
        <v>-</v>
      </c>
      <c r="U6" s="254" t="str">
        <f>IF(ISERR(FIND(U$2,Stac!$P15))=FALSE,"+","-")</f>
        <v>-</v>
      </c>
      <c r="V6" s="254" t="str">
        <f>IF(ISERR(FIND(V$2,Stac!$P15))=FALSE,"+","-")</f>
        <v>-</v>
      </c>
      <c r="W6" s="254" t="str">
        <f>IF(ISERR(FIND(W$2,Stac!$P15))=FALSE,"+","-")</f>
        <v>-</v>
      </c>
      <c r="X6" s="254" t="str">
        <f>IF(ISERR(FIND(X$2,Stac!$P15))=FALSE,"+","-")</f>
        <v>-</v>
      </c>
      <c r="Y6" s="254" t="str">
        <f>IF(ISERR(FIND(Y$2,Stac!$P15))=FALSE,"+","-")</f>
        <v>-</v>
      </c>
      <c r="Z6" s="254" t="str">
        <f>IF(ISERR(FIND(Z$2,Stac!$P15))=FALSE,"+","-")</f>
        <v>-</v>
      </c>
      <c r="AA6" s="254" t="str">
        <f>IF(ISERR(FIND(AA$2,Stac!$P15))=FALSE,"+","-")</f>
        <v>+</v>
      </c>
      <c r="AB6" s="118" t="str">
        <f>Stac!C15</f>
        <v>Technologie internetowe w przetwarzaniu rozproszonym</v>
      </c>
      <c r="AC6" s="254" t="str">
        <f>IF(ISERR(FIND(AC$2,Stac!$Q15))=FALSE,"+","-")</f>
        <v>+</v>
      </c>
      <c r="AD6" s="254" t="str">
        <f>IF(ISERR(FIND(AD$2,Stac!$Q15))=FALSE,"+","-")</f>
        <v>+</v>
      </c>
      <c r="AE6" s="254" t="str">
        <f>IF(ISERR(FIND(AE$2,Stac!$Q15))=FALSE,"+","-")</f>
        <v>-</v>
      </c>
      <c r="AF6" s="254" t="str">
        <f>IF(ISERR(FIND(AF$2,Stac!$Q15))=FALSE,"+","-")</f>
        <v>-</v>
      </c>
    </row>
    <row r="7" spans="1:32" s="112" customFormat="1" x14ac:dyDescent="0.25">
      <c r="A7" s="163" t="str">
        <f>Stac!C16</f>
        <v>Metody bezpiecznego programowania</v>
      </c>
      <c r="B7" s="254" t="str">
        <f>IF(ISERR(FIND(B$2,Stac!$O16))=FALSE,"+","-")</f>
        <v>-</v>
      </c>
      <c r="C7" s="254" t="str">
        <f>IF(ISERR(FIND(C$2,Stac!$O16))=FALSE,"+","-")</f>
        <v>+</v>
      </c>
      <c r="D7" s="254" t="str">
        <f>IF(ISERR(FIND(D$2,Stac!$O16))=FALSE,"+","-")</f>
        <v>+</v>
      </c>
      <c r="E7" s="254" t="str">
        <f>IF(ISERR(FIND(E$2,Stac!$O16))=FALSE,"+","-")</f>
        <v>+</v>
      </c>
      <c r="F7" s="254" t="str">
        <f>IF(ISERR(FIND(F$2,Stac!$O16))=FALSE,"+","-")</f>
        <v>+</v>
      </c>
      <c r="G7" s="254" t="str">
        <f>IF(ISERR(FIND(G$2,Stac!$O16))=FALSE,"+","-")</f>
        <v>+</v>
      </c>
      <c r="H7" s="254" t="str">
        <f>IF(ISERR(FIND(H$2,Stac!$O16))=FALSE,"+","-")</f>
        <v>-</v>
      </c>
      <c r="I7" s="254" t="str">
        <f>IF(ISERR(FIND(I$2,Stac!$O16))=FALSE,"+","-")</f>
        <v>-</v>
      </c>
      <c r="J7" s="254" t="str">
        <f>IF(ISERR(FIND(J$2,Stac!$O16))=FALSE,"+","-")</f>
        <v>-</v>
      </c>
      <c r="K7" s="118" t="str">
        <f>Stac!C16</f>
        <v>Metody bezpiecznego programowania</v>
      </c>
      <c r="L7" s="254" t="str">
        <f>IF(ISERR(FIND(L$2,Stac!$P16))=FALSE,"+","-")</f>
        <v>+</v>
      </c>
      <c r="M7" s="254" t="str">
        <f>IF(ISERR(FIND(M$2,Stac!$P16))=FALSE,"+","-")</f>
        <v>-</v>
      </c>
      <c r="N7" s="254" t="str">
        <f>IF(ISERR(FIND(N$2,Stac!$P16))=FALSE,"+","-")</f>
        <v>-</v>
      </c>
      <c r="O7" s="254" t="str">
        <f>IF(ISERR(FIND(O$2,Stac!$P16))=FALSE,"+","-")</f>
        <v>+</v>
      </c>
      <c r="P7" s="254" t="str">
        <f>IF(ISERR(FIND(P$2,Stac!$P16))=FALSE,"+","-")</f>
        <v>+</v>
      </c>
      <c r="Q7" s="254" t="str">
        <f>IF(ISERR(FIND(Q$2,Stac!$P16))=FALSE,"+","-")</f>
        <v>+</v>
      </c>
      <c r="R7" s="254" t="str">
        <f>IF(ISERR(FIND(R$2,Stac!$P16))=FALSE,"+","-")</f>
        <v>-</v>
      </c>
      <c r="S7" s="254" t="str">
        <f>IF(ISERR(FIND(S$2,Stac!$P16))=FALSE,"+","-")</f>
        <v>+</v>
      </c>
      <c r="T7" s="254" t="str">
        <f>IF(ISERR(FIND(T$2,Stac!$P16))=FALSE,"+","-")</f>
        <v>+</v>
      </c>
      <c r="U7" s="254" t="str">
        <f>IF(ISERR(FIND(U$2,Stac!$P16))=FALSE,"+","-")</f>
        <v>+</v>
      </c>
      <c r="V7" s="254" t="str">
        <f>IF(ISERR(FIND(V$2,Stac!$P16))=FALSE,"+","-")</f>
        <v>-</v>
      </c>
      <c r="W7" s="254" t="str">
        <f>IF(ISERR(FIND(W$2,Stac!$P16))=FALSE,"+","-")</f>
        <v>-</v>
      </c>
      <c r="X7" s="254" t="str">
        <f>IF(ISERR(FIND(X$2,Stac!$P16))=FALSE,"+","-")</f>
        <v>-</v>
      </c>
      <c r="Y7" s="254" t="str">
        <f>IF(ISERR(FIND(Y$2,Stac!$P16))=FALSE,"+","-")</f>
        <v>-</v>
      </c>
      <c r="Z7" s="254" t="str">
        <f>IF(ISERR(FIND(Z$2,Stac!$P16))=FALSE,"+","-")</f>
        <v>-</v>
      </c>
      <c r="AA7" s="254" t="str">
        <f>IF(ISERR(FIND(AA$2,Stac!$P16))=FALSE,"+","-")</f>
        <v>-</v>
      </c>
      <c r="AB7" s="118" t="str">
        <f>Stac!C16</f>
        <v>Metody bezpiecznego programowania</v>
      </c>
      <c r="AC7" s="254" t="str">
        <f>IF(ISERR(FIND(AC$2,Stac!$Q16))=FALSE,"+","-")</f>
        <v>+</v>
      </c>
      <c r="AD7" s="254" t="str">
        <f>IF(ISERR(FIND(AD$2,Stac!$Q16))=FALSE,"+","-")</f>
        <v>+</v>
      </c>
      <c r="AE7" s="254" t="str">
        <f>IF(ISERR(FIND(AE$2,Stac!$Q16))=FALSE,"+","-")</f>
        <v>-</v>
      </c>
      <c r="AF7" s="254" t="str">
        <f>IF(ISERR(FIND(AF$2,Stac!$Q16))=FALSE,"+","-")</f>
        <v>-</v>
      </c>
    </row>
    <row r="8" spans="1:32" s="112" customFormat="1" x14ac:dyDescent="0.25">
      <c r="A8" s="163" t="str">
        <f>Stac!C17</f>
        <v xml:space="preserve">Narzędzia przetwarzania rozproszonego </v>
      </c>
      <c r="B8" s="254" t="str">
        <f>IF(ISERR(FIND(B$2,Stac!$O17))=FALSE,"+","-")</f>
        <v>-</v>
      </c>
      <c r="C8" s="254" t="str">
        <f>IF(ISERR(FIND(C$2,Stac!$O17))=FALSE,"+","-")</f>
        <v>+</v>
      </c>
      <c r="D8" s="254" t="str">
        <f>IF(ISERR(FIND(D$2,Stac!$O17))=FALSE,"+","-")</f>
        <v>+</v>
      </c>
      <c r="E8" s="254" t="str">
        <f>IF(ISERR(FIND(E$2,Stac!$O17))=FALSE,"+","-")</f>
        <v>+</v>
      </c>
      <c r="F8" s="254" t="str">
        <f>IF(ISERR(FIND(F$2,Stac!$O17))=FALSE,"+","-")</f>
        <v>+</v>
      </c>
      <c r="G8" s="254" t="str">
        <f>IF(ISERR(FIND(G$2,Stac!$O17))=FALSE,"+","-")</f>
        <v>+</v>
      </c>
      <c r="H8" s="254" t="str">
        <f>IF(ISERR(FIND(H$2,Stac!$O17))=FALSE,"+","-")</f>
        <v>-</v>
      </c>
      <c r="I8" s="254" t="str">
        <f>IF(ISERR(FIND(I$2,Stac!$O17))=FALSE,"+","-")</f>
        <v>-</v>
      </c>
      <c r="J8" s="254" t="str">
        <f>IF(ISERR(FIND(J$2,Stac!$O17))=FALSE,"+","-")</f>
        <v>-</v>
      </c>
      <c r="K8" s="118" t="str">
        <f>Stac!C17</f>
        <v xml:space="preserve">Narzędzia przetwarzania rozproszonego </v>
      </c>
      <c r="L8" s="254" t="str">
        <f>IF(ISERR(FIND(L$2,Stac!$P17))=FALSE,"+","-")</f>
        <v>-</v>
      </c>
      <c r="M8" s="254" t="str">
        <f>IF(ISERR(FIND(M$2,Stac!$P17))=FALSE,"+","-")</f>
        <v>-</v>
      </c>
      <c r="N8" s="254" t="str">
        <f>IF(ISERR(FIND(N$2,Stac!$P17))=FALSE,"+","-")</f>
        <v>+</v>
      </c>
      <c r="O8" s="254" t="str">
        <f>IF(ISERR(FIND(O$2,Stac!$P17))=FALSE,"+","-")</f>
        <v>+</v>
      </c>
      <c r="P8" s="254" t="str">
        <f>IF(ISERR(FIND(P$2,Stac!$P17))=FALSE,"+","-")</f>
        <v>-</v>
      </c>
      <c r="Q8" s="254" t="str">
        <f>IF(ISERR(FIND(Q$2,Stac!$P17))=FALSE,"+","-")</f>
        <v>+</v>
      </c>
      <c r="R8" s="254" t="str">
        <f>IF(ISERR(FIND(R$2,Stac!$P17))=FALSE,"+","-")</f>
        <v>-</v>
      </c>
      <c r="S8" s="254" t="str">
        <f>IF(ISERR(FIND(S$2,Stac!$P17))=FALSE,"+","-")</f>
        <v>+</v>
      </c>
      <c r="T8" s="254" t="str">
        <f>IF(ISERR(FIND(T$2,Stac!$P17))=FALSE,"+","-")</f>
        <v>+</v>
      </c>
      <c r="U8" s="254" t="str">
        <f>IF(ISERR(FIND(U$2,Stac!$P17))=FALSE,"+","-")</f>
        <v>-</v>
      </c>
      <c r="V8" s="254" t="str">
        <f>IF(ISERR(FIND(V$2,Stac!$P17))=FALSE,"+","-")</f>
        <v>+</v>
      </c>
      <c r="W8" s="254" t="str">
        <f>IF(ISERR(FIND(W$2,Stac!$P17))=FALSE,"+","-")</f>
        <v>-</v>
      </c>
      <c r="X8" s="254" t="str">
        <f>IF(ISERR(FIND(X$2,Stac!$P17))=FALSE,"+","-")</f>
        <v>-</v>
      </c>
      <c r="Y8" s="254" t="str">
        <f>IF(ISERR(FIND(Y$2,Stac!$P17))=FALSE,"+","-")</f>
        <v>-</v>
      </c>
      <c r="Z8" s="254" t="str">
        <f>IF(ISERR(FIND(Z$2,Stac!$P17))=FALSE,"+","-")</f>
        <v>-</v>
      </c>
      <c r="AA8" s="254" t="str">
        <f>IF(ISERR(FIND(AA$2,Stac!$P17))=FALSE,"+","-")</f>
        <v>-</v>
      </c>
      <c r="AB8" s="118" t="str">
        <f>Stac!C17</f>
        <v xml:space="preserve">Narzędzia przetwarzania rozproszonego </v>
      </c>
      <c r="AC8" s="254" t="str">
        <f>IF(ISERR(FIND(AC$2,Stac!$Q17))=FALSE,"+","-")</f>
        <v>+</v>
      </c>
      <c r="AD8" s="254" t="str">
        <f>IF(ISERR(FIND(AD$2,Stac!$Q17))=FALSE,"+","-")</f>
        <v>+</v>
      </c>
      <c r="AE8" s="254" t="str">
        <f>IF(ISERR(FIND(AE$2,Stac!$Q17))=FALSE,"+","-")</f>
        <v>-</v>
      </c>
      <c r="AF8" s="254" t="str">
        <f>IF(ISERR(FIND(AF$2,Stac!$Q17))=FALSE,"+","-")</f>
        <v>-</v>
      </c>
    </row>
    <row r="9" spans="1:32" s="112" customFormat="1" x14ac:dyDescent="0.25">
      <c r="A9" s="163" t="str">
        <f>Stac!C18</f>
        <v>Algorytmy rozproszone</v>
      </c>
      <c r="B9" s="254" t="str">
        <f>IF(ISERR(FIND(B$2,Stac!$O18))=FALSE,"+","-")</f>
        <v>-</v>
      </c>
      <c r="C9" s="254" t="str">
        <f>IF(ISERR(FIND(C$2,Stac!$O18))=FALSE,"+","-")</f>
        <v>+</v>
      </c>
      <c r="D9" s="254" t="str">
        <f>IF(ISERR(FIND(D$2,Stac!$O18))=FALSE,"+","-")</f>
        <v>+</v>
      </c>
      <c r="E9" s="254" t="str">
        <f>IF(ISERR(FIND(E$2,Stac!$O18))=FALSE,"+","-")</f>
        <v>+</v>
      </c>
      <c r="F9" s="254" t="str">
        <f>IF(ISERR(FIND(F$2,Stac!$O18))=FALSE,"+","-")</f>
        <v>+</v>
      </c>
      <c r="G9" s="254" t="str">
        <f>IF(ISERR(FIND(G$2,Stac!$O18))=FALSE,"+","-")</f>
        <v>+</v>
      </c>
      <c r="H9" s="254" t="str">
        <f>IF(ISERR(FIND(H$2,Stac!$O18))=FALSE,"+","-")</f>
        <v>-</v>
      </c>
      <c r="I9" s="254" t="str">
        <f>IF(ISERR(FIND(I$2,Stac!$O18))=FALSE,"+","-")</f>
        <v>-</v>
      </c>
      <c r="J9" s="254" t="str">
        <f>IF(ISERR(FIND(J$2,Stac!$O18))=FALSE,"+","-")</f>
        <v>-</v>
      </c>
      <c r="K9" s="118" t="str">
        <f>Stac!C18</f>
        <v>Algorytmy rozproszone</v>
      </c>
      <c r="L9" s="254" t="str">
        <f>IF(ISERR(FIND(L$2,Stac!$P18))=FALSE,"+","-")</f>
        <v>+</v>
      </c>
      <c r="M9" s="254" t="str">
        <f>IF(ISERR(FIND(M$2,Stac!$P18))=FALSE,"+","-")</f>
        <v>-</v>
      </c>
      <c r="N9" s="254" t="str">
        <f>IF(ISERR(FIND(N$2,Stac!$P18))=FALSE,"+","-")</f>
        <v>-</v>
      </c>
      <c r="O9" s="254" t="str">
        <f>IF(ISERR(FIND(O$2,Stac!$P18))=FALSE,"+","-")</f>
        <v>+</v>
      </c>
      <c r="P9" s="254" t="str">
        <f>IF(ISERR(FIND(P$2,Stac!$P18))=FALSE,"+","-")</f>
        <v>+</v>
      </c>
      <c r="Q9" s="254" t="str">
        <f>IF(ISERR(FIND(Q$2,Stac!$P18))=FALSE,"+","-")</f>
        <v>+</v>
      </c>
      <c r="R9" s="254" t="str">
        <f>IF(ISERR(FIND(R$2,Stac!$P18))=FALSE,"+","-")</f>
        <v>-</v>
      </c>
      <c r="S9" s="254" t="str">
        <f>IF(ISERR(FIND(S$2,Stac!$P18))=FALSE,"+","-")</f>
        <v>-</v>
      </c>
      <c r="T9" s="254" t="str">
        <f>IF(ISERR(FIND(T$2,Stac!$P18))=FALSE,"+","-")</f>
        <v>+</v>
      </c>
      <c r="U9" s="254" t="str">
        <f>IF(ISERR(FIND(U$2,Stac!$P18))=FALSE,"+","-")</f>
        <v>+</v>
      </c>
      <c r="V9" s="254" t="str">
        <f>IF(ISERR(FIND(V$2,Stac!$P18))=FALSE,"+","-")</f>
        <v>-</v>
      </c>
      <c r="W9" s="254" t="str">
        <f>IF(ISERR(FIND(W$2,Stac!$P18))=FALSE,"+","-")</f>
        <v>-</v>
      </c>
      <c r="X9" s="254" t="str">
        <f>IF(ISERR(FIND(X$2,Stac!$P18))=FALSE,"+","-")</f>
        <v>-</v>
      </c>
      <c r="Y9" s="254" t="str">
        <f>IF(ISERR(FIND(Y$2,Stac!$P18))=FALSE,"+","-")</f>
        <v>-</v>
      </c>
      <c r="Z9" s="254" t="str">
        <f>IF(ISERR(FIND(Z$2,Stac!$P18))=FALSE,"+","-")</f>
        <v>-</v>
      </c>
      <c r="AA9" s="254" t="str">
        <f>IF(ISERR(FIND(AA$2,Stac!$P18))=FALSE,"+","-")</f>
        <v>-</v>
      </c>
      <c r="AB9" s="118" t="str">
        <f>Stac!C18</f>
        <v>Algorytmy rozproszone</v>
      </c>
      <c r="AC9" s="254" t="str">
        <f>IF(ISERR(FIND(AC$2,Stac!$Q18))=FALSE,"+","-")</f>
        <v>-</v>
      </c>
      <c r="AD9" s="254" t="str">
        <f>IF(ISERR(FIND(AD$2,Stac!$Q18))=FALSE,"+","-")</f>
        <v>+</v>
      </c>
      <c r="AE9" s="254" t="str">
        <f>IF(ISERR(FIND(AE$2,Stac!$Q18))=FALSE,"+","-")</f>
        <v>+</v>
      </c>
      <c r="AF9" s="254" t="str">
        <f>IF(ISERR(FIND(AF$2,Stac!$Q18))=FALSE,"+","-")</f>
        <v>-</v>
      </c>
    </row>
    <row r="10" spans="1:32" s="112" customFormat="1" x14ac:dyDescent="0.25">
      <c r="A10" s="163" t="str">
        <f>Stac!C19</f>
        <v>Programowanie sieciowe</v>
      </c>
      <c r="B10" s="254" t="str">
        <f>IF(ISERR(FIND(B$2,Stac!$O19))=FALSE,"+","-")</f>
        <v>-</v>
      </c>
      <c r="C10" s="254" t="str">
        <f>IF(ISERR(FIND(C$2,Stac!$O19))=FALSE,"+","-")</f>
        <v>+</v>
      </c>
      <c r="D10" s="254" t="str">
        <f>IF(ISERR(FIND(D$2,Stac!$O19))=FALSE,"+","-")</f>
        <v>+</v>
      </c>
      <c r="E10" s="254" t="str">
        <f>IF(ISERR(FIND(E$2,Stac!$O19))=FALSE,"+","-")</f>
        <v>+</v>
      </c>
      <c r="F10" s="254" t="str">
        <f>IF(ISERR(FIND(F$2,Stac!$O19))=FALSE,"+","-")</f>
        <v>+</v>
      </c>
      <c r="G10" s="254" t="str">
        <f>IF(ISERR(FIND(G$2,Stac!$O19))=FALSE,"+","-")</f>
        <v>+</v>
      </c>
      <c r="H10" s="254" t="str">
        <f>IF(ISERR(FIND(H$2,Stac!$O19))=FALSE,"+","-")</f>
        <v>-</v>
      </c>
      <c r="I10" s="254" t="str">
        <f>IF(ISERR(FIND(I$2,Stac!$O19))=FALSE,"+","-")</f>
        <v>-</v>
      </c>
      <c r="J10" s="254" t="str">
        <f>IF(ISERR(FIND(J$2,Stac!$O19))=FALSE,"+","-")</f>
        <v>-</v>
      </c>
      <c r="K10" s="118" t="str">
        <f>Stac!C19</f>
        <v>Programowanie sieciowe</v>
      </c>
      <c r="L10" s="254" t="str">
        <f>IF(ISERR(FIND(L$2,Stac!$P19))=FALSE,"+","-")</f>
        <v>+</v>
      </c>
      <c r="M10" s="254" t="str">
        <f>IF(ISERR(FIND(M$2,Stac!$P19))=FALSE,"+","-")</f>
        <v>-</v>
      </c>
      <c r="N10" s="254" t="str">
        <f>IF(ISERR(FIND(N$2,Stac!$P19))=FALSE,"+","-")</f>
        <v>-</v>
      </c>
      <c r="O10" s="254" t="str">
        <f>IF(ISERR(FIND(O$2,Stac!$P19))=FALSE,"+","-")</f>
        <v>+</v>
      </c>
      <c r="P10" s="254" t="str">
        <f>IF(ISERR(FIND(P$2,Stac!$P19))=FALSE,"+","-")</f>
        <v>+</v>
      </c>
      <c r="Q10" s="254" t="str">
        <f>IF(ISERR(FIND(Q$2,Stac!$P19))=FALSE,"+","-")</f>
        <v>+</v>
      </c>
      <c r="R10" s="254" t="str">
        <f>IF(ISERR(FIND(R$2,Stac!$P19))=FALSE,"+","-")</f>
        <v>-</v>
      </c>
      <c r="S10" s="254" t="str">
        <f>IF(ISERR(FIND(S$2,Stac!$P19))=FALSE,"+","-")</f>
        <v>+</v>
      </c>
      <c r="T10" s="254" t="str">
        <f>IF(ISERR(FIND(T$2,Stac!$P19))=FALSE,"+","-")</f>
        <v>-</v>
      </c>
      <c r="U10" s="254" t="str">
        <f>IF(ISERR(FIND(U$2,Stac!$P19))=FALSE,"+","-")</f>
        <v>-</v>
      </c>
      <c r="V10" s="254" t="str">
        <f>IF(ISERR(FIND(V$2,Stac!$P19))=FALSE,"+","-")</f>
        <v>-</v>
      </c>
      <c r="W10" s="254" t="str">
        <f>IF(ISERR(FIND(W$2,Stac!$P19))=FALSE,"+","-")</f>
        <v>-</v>
      </c>
      <c r="X10" s="254" t="str">
        <f>IF(ISERR(FIND(X$2,Stac!$P19))=FALSE,"+","-")</f>
        <v>-</v>
      </c>
      <c r="Y10" s="254" t="str">
        <f>IF(ISERR(FIND(Y$2,Stac!$P19))=FALSE,"+","-")</f>
        <v>-</v>
      </c>
      <c r="Z10" s="254" t="str">
        <f>IF(ISERR(FIND(Z$2,Stac!$P19))=FALSE,"+","-")</f>
        <v>+</v>
      </c>
      <c r="AA10" s="254" t="str">
        <f>IF(ISERR(FIND(AA$2,Stac!$P19))=FALSE,"+","-")</f>
        <v>+</v>
      </c>
      <c r="AB10" s="118" t="str">
        <f>Stac!C19</f>
        <v>Programowanie sieciowe</v>
      </c>
      <c r="AC10" s="254" t="str">
        <f>IF(ISERR(FIND(AC$2,Stac!$Q19))=FALSE,"+","-")</f>
        <v>+</v>
      </c>
      <c r="AD10" s="254" t="str">
        <f>IF(ISERR(FIND(AD$2,Stac!$Q19))=FALSE,"+","-")</f>
        <v>+</v>
      </c>
      <c r="AE10" s="254" t="str">
        <f>IF(ISERR(FIND(AE$2,Stac!$Q19))=FALSE,"+","-")</f>
        <v>+</v>
      </c>
      <c r="AF10" s="254" t="str">
        <f>IF(ISERR(FIND(AF$2,Stac!$Q19))=FALSE,"+","-")</f>
        <v>-</v>
      </c>
    </row>
    <row r="11" spans="1:32" s="112" customFormat="1" x14ac:dyDescent="0.25">
      <c r="A11" s="163" t="str">
        <f>Stac!C20</f>
        <v>Bezpieczeństwo systemów rozproszonych</v>
      </c>
      <c r="B11" s="254" t="str">
        <f>IF(ISERR(FIND(B$2,Stac!$O20))=FALSE,"+","-")</f>
        <v>+</v>
      </c>
      <c r="C11" s="254" t="str">
        <f>IF(ISERR(FIND(C$2,Stac!$O20))=FALSE,"+","-")</f>
        <v>-</v>
      </c>
      <c r="D11" s="254" t="str">
        <f>IF(ISERR(FIND(D$2,Stac!$O20))=FALSE,"+","-")</f>
        <v>+</v>
      </c>
      <c r="E11" s="254" t="str">
        <f>IF(ISERR(FIND(E$2,Stac!$O20))=FALSE,"+","-")</f>
        <v>+</v>
      </c>
      <c r="F11" s="254" t="str">
        <f>IF(ISERR(FIND(F$2,Stac!$O20))=FALSE,"+","-")</f>
        <v>+</v>
      </c>
      <c r="G11" s="254" t="str">
        <f>IF(ISERR(FIND(G$2,Stac!$O20))=FALSE,"+","-")</f>
        <v>+</v>
      </c>
      <c r="H11" s="254" t="str">
        <f>IF(ISERR(FIND(H$2,Stac!$O20))=FALSE,"+","-")</f>
        <v>-</v>
      </c>
      <c r="I11" s="254" t="str">
        <f>IF(ISERR(FIND(I$2,Stac!$O20))=FALSE,"+","-")</f>
        <v>-</v>
      </c>
      <c r="J11" s="254" t="str">
        <f>IF(ISERR(FIND(J$2,Stac!$O20))=FALSE,"+","-")</f>
        <v>-</v>
      </c>
      <c r="K11" s="118" t="str">
        <f>Stac!C20</f>
        <v>Bezpieczeństwo systemów rozproszonych</v>
      </c>
      <c r="L11" s="254" t="str">
        <f>IF(ISERR(FIND(L$2,Stac!$P20))=FALSE,"+","-")</f>
        <v>+</v>
      </c>
      <c r="M11" s="254" t="str">
        <f>IF(ISERR(FIND(M$2,Stac!$P20))=FALSE,"+","-")</f>
        <v>-</v>
      </c>
      <c r="N11" s="254" t="str">
        <f>IF(ISERR(FIND(N$2,Stac!$P20))=FALSE,"+","-")</f>
        <v>-</v>
      </c>
      <c r="O11" s="254" t="str">
        <f>IF(ISERR(FIND(O$2,Stac!$P20))=FALSE,"+","-")</f>
        <v>+</v>
      </c>
      <c r="P11" s="254" t="str">
        <f>IF(ISERR(FIND(P$2,Stac!$P20))=FALSE,"+","-")</f>
        <v>+</v>
      </c>
      <c r="Q11" s="254" t="str">
        <f>IF(ISERR(FIND(Q$2,Stac!$P20))=FALSE,"+","-")</f>
        <v>+</v>
      </c>
      <c r="R11" s="254" t="str">
        <f>IF(ISERR(FIND(R$2,Stac!$P20))=FALSE,"+","-")</f>
        <v>-</v>
      </c>
      <c r="S11" s="254" t="str">
        <f>IF(ISERR(FIND(S$2,Stac!$P20))=FALSE,"+","-")</f>
        <v>+</v>
      </c>
      <c r="T11" s="254" t="str">
        <f>IF(ISERR(FIND(T$2,Stac!$P20))=FALSE,"+","-")</f>
        <v>+</v>
      </c>
      <c r="U11" s="254" t="str">
        <f>IF(ISERR(FIND(U$2,Stac!$P20))=FALSE,"+","-")</f>
        <v>+</v>
      </c>
      <c r="V11" s="254" t="str">
        <f>IF(ISERR(FIND(V$2,Stac!$P20))=FALSE,"+","-")</f>
        <v>-</v>
      </c>
      <c r="W11" s="254" t="str">
        <f>IF(ISERR(FIND(W$2,Stac!$P20))=FALSE,"+","-")</f>
        <v>-</v>
      </c>
      <c r="X11" s="254" t="str">
        <f>IF(ISERR(FIND(X$2,Stac!$P20))=FALSE,"+","-")</f>
        <v>-</v>
      </c>
      <c r="Y11" s="254" t="str">
        <f>IF(ISERR(FIND(Y$2,Stac!$P20))=FALSE,"+","-")</f>
        <v>-</v>
      </c>
      <c r="Z11" s="254" t="str">
        <f>IF(ISERR(FIND(Z$2,Stac!$P20))=FALSE,"+","-")</f>
        <v>+</v>
      </c>
      <c r="AA11" s="254" t="str">
        <f>IF(ISERR(FIND(AA$2,Stac!$P20))=FALSE,"+","-")</f>
        <v>-</v>
      </c>
      <c r="AB11" s="118" t="str">
        <f>Stac!C20</f>
        <v>Bezpieczeństwo systemów rozproszonych</v>
      </c>
      <c r="AC11" s="254" t="str">
        <f>IF(ISERR(FIND(AC$2,Stac!$Q20))=FALSE,"+","-")</f>
        <v>+</v>
      </c>
      <c r="AD11" s="254" t="str">
        <f>IF(ISERR(FIND(AD$2,Stac!$Q20))=FALSE,"+","-")</f>
        <v>+</v>
      </c>
      <c r="AE11" s="254" t="str">
        <f>IF(ISERR(FIND(AE$2,Stac!$Q20))=FALSE,"+","-")</f>
        <v>-</v>
      </c>
      <c r="AF11" s="254" t="str">
        <f>IF(ISERR(FIND(AF$2,Stac!$Q20))=FALSE,"+","-")</f>
        <v>-</v>
      </c>
    </row>
    <row r="12" spans="1:32" s="112" customFormat="1" ht="25" x14ac:dyDescent="0.25">
      <c r="A12" s="163" t="str">
        <f>Stac!C21</f>
        <v>Komunikacja w języku angielskim (Communication in English)</v>
      </c>
      <c r="B12" s="254" t="str">
        <f>IF(ISERR(FIND(B$2,Stac!$O21))=FALSE,"+","-")</f>
        <v>-</v>
      </c>
      <c r="C12" s="254" t="str">
        <f>IF(ISERR(FIND(C$2,Stac!$O21))=FALSE,"+","-")</f>
        <v>-</v>
      </c>
      <c r="D12" s="254" t="str">
        <f>IF(ISERR(FIND(D$2,Stac!$O21))=FALSE,"+","-")</f>
        <v>-</v>
      </c>
      <c r="E12" s="254" t="str">
        <f>IF(ISERR(FIND(E$2,Stac!$O21))=FALSE,"+","-")</f>
        <v>-</v>
      </c>
      <c r="F12" s="254" t="str">
        <f>IF(ISERR(FIND(F$2,Stac!$O21))=FALSE,"+","-")</f>
        <v>-</v>
      </c>
      <c r="G12" s="254" t="str">
        <f>IF(ISERR(FIND(G$2,Stac!$O21))=FALSE,"+","-")</f>
        <v>-</v>
      </c>
      <c r="H12" s="254" t="str">
        <f>IF(ISERR(FIND(H$2,Stac!$O21))=FALSE,"+","-")</f>
        <v>-</v>
      </c>
      <c r="I12" s="254" t="str">
        <f>IF(ISERR(FIND(I$2,Stac!$O21))=FALSE,"+","-")</f>
        <v>-</v>
      </c>
      <c r="J12" s="254" t="str">
        <f>IF(ISERR(FIND(J$2,Stac!$O21))=FALSE,"+","-")</f>
        <v>-</v>
      </c>
      <c r="K12" s="118" t="str">
        <f>Stac!C21</f>
        <v>Komunikacja w języku angielskim (Communication in English)</v>
      </c>
      <c r="L12" s="254" t="str">
        <f>IF(ISERR(FIND(L$2,Stac!$P21))=FALSE,"+","-")</f>
        <v>-</v>
      </c>
      <c r="M12" s="254" t="str">
        <f>IF(ISERR(FIND(M$2,Stac!$P21))=FALSE,"+","-")</f>
        <v>-</v>
      </c>
      <c r="N12" s="254" t="str">
        <f>IF(ISERR(FIND(N$2,Stac!$P21))=FALSE,"+","-")</f>
        <v>-</v>
      </c>
      <c r="O12" s="254" t="str">
        <f>IF(ISERR(FIND(O$2,Stac!$P21))=FALSE,"+","-")</f>
        <v>-</v>
      </c>
      <c r="P12" s="254" t="str">
        <f>IF(ISERR(FIND(P$2,Stac!$P21))=FALSE,"+","-")</f>
        <v>-</v>
      </c>
      <c r="Q12" s="254" t="str">
        <f>IF(ISERR(FIND(Q$2,Stac!$P21))=FALSE,"+","-")</f>
        <v>-</v>
      </c>
      <c r="R12" s="254" t="str">
        <f>IF(ISERR(FIND(R$2,Stac!$P21))=FALSE,"+","-")</f>
        <v>-</v>
      </c>
      <c r="S12" s="254" t="str">
        <f>IF(ISERR(FIND(S$2,Stac!$P21))=FALSE,"+","-")</f>
        <v>-</v>
      </c>
      <c r="T12" s="254" t="str">
        <f>IF(ISERR(FIND(T$2,Stac!$P21))=FALSE,"+","-")</f>
        <v>-</v>
      </c>
      <c r="U12" s="254" t="str">
        <f>IF(ISERR(FIND(U$2,Stac!$P21))=FALSE,"+","-")</f>
        <v>-</v>
      </c>
      <c r="V12" s="254" t="str">
        <f>IF(ISERR(FIND(V$2,Stac!$P21))=FALSE,"+","-")</f>
        <v>-</v>
      </c>
      <c r="W12" s="254" t="str">
        <f>IF(ISERR(FIND(W$2,Stac!$P21))=FALSE,"+","-")</f>
        <v>+</v>
      </c>
      <c r="X12" s="254" t="str">
        <f>IF(ISERR(FIND(X$2,Stac!$P21))=FALSE,"+","-")</f>
        <v>+</v>
      </c>
      <c r="Y12" s="254" t="str">
        <f>IF(ISERR(FIND(Y$2,Stac!$P21))=FALSE,"+","-")</f>
        <v>+</v>
      </c>
      <c r="Z12" s="254" t="str">
        <f>IF(ISERR(FIND(Z$2,Stac!$P21))=FALSE,"+","-")</f>
        <v>+</v>
      </c>
      <c r="AA12" s="254" t="str">
        <f>IF(ISERR(FIND(AA$2,Stac!$P21))=FALSE,"+","-")</f>
        <v>-</v>
      </c>
      <c r="AB12" s="118" t="str">
        <f>Stac!C21</f>
        <v>Komunikacja w języku angielskim (Communication in English)</v>
      </c>
      <c r="AC12" s="254" t="str">
        <f>IF(ISERR(FIND(AC$2,Stac!$Q21))=FALSE,"+","-")</f>
        <v>-</v>
      </c>
      <c r="AD12" s="254" t="str">
        <f>IF(ISERR(FIND(AD$2,Stac!$Q21))=FALSE,"+","-")</f>
        <v>-</v>
      </c>
      <c r="AE12" s="254" t="str">
        <f>IF(ISERR(FIND(AE$2,Stac!$Q21))=FALSE,"+","-")</f>
        <v>+</v>
      </c>
      <c r="AF12" s="254" t="str">
        <f>IF(ISERR(FIND(AF$2,Stac!$Q21))=FALSE,"+","-")</f>
        <v>-</v>
      </c>
    </row>
    <row r="13" spans="1:32" s="112" customFormat="1" x14ac:dyDescent="0.25">
      <c r="A13" s="163" t="str">
        <f>Stac!C22</f>
        <v>Zarządzanie systemami komputerowymi</v>
      </c>
      <c r="B13" s="254" t="str">
        <f>IF(ISERR(FIND(B$2,Stac!$O22))=FALSE,"+","-")</f>
        <v>+</v>
      </c>
      <c r="C13" s="254" t="str">
        <f>IF(ISERR(FIND(C$2,Stac!$O22))=FALSE,"+","-")</f>
        <v>-</v>
      </c>
      <c r="D13" s="254" t="str">
        <f>IF(ISERR(FIND(D$2,Stac!$O22))=FALSE,"+","-")</f>
        <v>+</v>
      </c>
      <c r="E13" s="254" t="str">
        <f>IF(ISERR(FIND(E$2,Stac!$O22))=FALSE,"+","-")</f>
        <v>-</v>
      </c>
      <c r="F13" s="254" t="str">
        <f>IF(ISERR(FIND(F$2,Stac!$O22))=FALSE,"+","-")</f>
        <v>+</v>
      </c>
      <c r="G13" s="254" t="str">
        <f>IF(ISERR(FIND(G$2,Stac!$O22))=FALSE,"+","-")</f>
        <v>-</v>
      </c>
      <c r="H13" s="254" t="str">
        <f>IF(ISERR(FIND(H$2,Stac!$O22))=FALSE,"+","-")</f>
        <v>-</v>
      </c>
      <c r="I13" s="254" t="str">
        <f>IF(ISERR(FIND(I$2,Stac!$O22))=FALSE,"+","-")</f>
        <v>-</v>
      </c>
      <c r="J13" s="254" t="str">
        <f>IF(ISERR(FIND(J$2,Stac!$O22))=FALSE,"+","-")</f>
        <v>-</v>
      </c>
      <c r="K13" s="118" t="str">
        <f>Stac!C22</f>
        <v>Zarządzanie systemami komputerowymi</v>
      </c>
      <c r="L13" s="254" t="str">
        <f>IF(ISERR(FIND(L$2,Stac!$P22))=FALSE,"+","-")</f>
        <v>-</v>
      </c>
      <c r="M13" s="254" t="str">
        <f>IF(ISERR(FIND(M$2,Stac!$P22))=FALSE,"+","-")</f>
        <v>+</v>
      </c>
      <c r="N13" s="254" t="str">
        <f>IF(ISERR(FIND(N$2,Stac!$P22))=FALSE,"+","-")</f>
        <v>-</v>
      </c>
      <c r="O13" s="254" t="str">
        <f>IF(ISERR(FIND(O$2,Stac!$P22))=FALSE,"+","-")</f>
        <v>-</v>
      </c>
      <c r="P13" s="254" t="str">
        <f>IF(ISERR(FIND(P$2,Stac!$P22))=FALSE,"+","-")</f>
        <v>+</v>
      </c>
      <c r="Q13" s="254" t="str">
        <f>IF(ISERR(FIND(Q$2,Stac!$P22))=FALSE,"+","-")</f>
        <v>-</v>
      </c>
      <c r="R13" s="254" t="str">
        <f>IF(ISERR(FIND(R$2,Stac!$P22))=FALSE,"+","-")</f>
        <v>-</v>
      </c>
      <c r="S13" s="254" t="str">
        <f>IF(ISERR(FIND(S$2,Stac!$P22))=FALSE,"+","-")</f>
        <v>+</v>
      </c>
      <c r="T13" s="254" t="str">
        <f>IF(ISERR(FIND(T$2,Stac!$P22))=FALSE,"+","-")</f>
        <v>+</v>
      </c>
      <c r="U13" s="254" t="str">
        <f>IF(ISERR(FIND(U$2,Stac!$P22))=FALSE,"+","-")</f>
        <v>-</v>
      </c>
      <c r="V13" s="254" t="str">
        <f>IF(ISERR(FIND(V$2,Stac!$P22))=FALSE,"+","-")</f>
        <v>-</v>
      </c>
      <c r="W13" s="254" t="str">
        <f>IF(ISERR(FIND(W$2,Stac!$P22))=FALSE,"+","-")</f>
        <v>-</v>
      </c>
      <c r="X13" s="254" t="str">
        <f>IF(ISERR(FIND(X$2,Stac!$P22))=FALSE,"+","-")</f>
        <v>-</v>
      </c>
      <c r="Y13" s="254" t="str">
        <f>IF(ISERR(FIND(Y$2,Stac!$P22))=FALSE,"+","-")</f>
        <v>-</v>
      </c>
      <c r="Z13" s="254" t="str">
        <f>IF(ISERR(FIND(Z$2,Stac!$P22))=FALSE,"+","-")</f>
        <v>+</v>
      </c>
      <c r="AA13" s="254" t="str">
        <f>IF(ISERR(FIND(AA$2,Stac!$P22))=FALSE,"+","-")</f>
        <v>-</v>
      </c>
      <c r="AB13" s="118" t="str">
        <f>Stac!C22</f>
        <v>Zarządzanie systemami komputerowymi</v>
      </c>
      <c r="AC13" s="254" t="str">
        <f>IF(ISERR(FIND(AC$2,Stac!$Q22))=FALSE,"+","-")</f>
        <v>-</v>
      </c>
      <c r="AD13" s="254" t="str">
        <f>IF(ISERR(FIND(AD$2,Stac!$Q22))=FALSE,"+","-")</f>
        <v>+</v>
      </c>
      <c r="AE13" s="254" t="str">
        <f>IF(ISERR(FIND(AE$2,Stac!$Q22))=FALSE,"+","-")</f>
        <v>-</v>
      </c>
      <c r="AF13" s="254" t="str">
        <f>IF(ISERR(FIND(AF$2,Stac!$Q22))=FALSE,"+","-")</f>
        <v>-</v>
      </c>
    </row>
    <row r="14" spans="1:32" s="112" customFormat="1" x14ac:dyDescent="0.25">
      <c r="A14" s="163" t="str">
        <f>Stac!C23</f>
        <v>Podstawowe szkolenie z zakresu BHP</v>
      </c>
      <c r="B14" s="254" t="str">
        <f>IF(ISERR(FIND(B$2,Stac!$O23))=FALSE,"+","-")</f>
        <v>-</v>
      </c>
      <c r="C14" s="254" t="str">
        <f>IF(ISERR(FIND(C$2,Stac!$O23))=FALSE,"+","-")</f>
        <v>-</v>
      </c>
      <c r="D14" s="254" t="str">
        <f>IF(ISERR(FIND(D$2,Stac!$O23))=FALSE,"+","-")</f>
        <v>-</v>
      </c>
      <c r="E14" s="254" t="str">
        <f>IF(ISERR(FIND(E$2,Stac!$O23))=FALSE,"+","-")</f>
        <v>-</v>
      </c>
      <c r="F14" s="254" t="str">
        <f>IF(ISERR(FIND(F$2,Stac!$O23))=FALSE,"+","-")</f>
        <v>-</v>
      </c>
      <c r="G14" s="254" t="str">
        <f>IF(ISERR(FIND(G$2,Stac!$O23))=FALSE,"+","-")</f>
        <v>-</v>
      </c>
      <c r="H14" s="254" t="str">
        <f>IF(ISERR(FIND(H$2,Stac!$O23))=FALSE,"+","-")</f>
        <v>-</v>
      </c>
      <c r="I14" s="254" t="str">
        <f>IF(ISERR(FIND(I$2,Stac!$O23))=FALSE,"+","-")</f>
        <v>-</v>
      </c>
      <c r="J14" s="254" t="str">
        <f>IF(ISERR(FIND(J$2,Stac!$O23))=FALSE,"+","-")</f>
        <v>-</v>
      </c>
      <c r="K14" s="118" t="str">
        <f>Stac!C23</f>
        <v>Podstawowe szkolenie z zakresu BHP</v>
      </c>
      <c r="L14" s="254" t="str">
        <f>IF(ISERR(FIND(L$2,Stac!$P23))=FALSE,"+","-")</f>
        <v>-</v>
      </c>
      <c r="M14" s="254" t="str">
        <f>IF(ISERR(FIND(M$2,Stac!$P23))=FALSE,"+","-")</f>
        <v>-</v>
      </c>
      <c r="N14" s="254" t="str">
        <f>IF(ISERR(FIND(N$2,Stac!$P23))=FALSE,"+","-")</f>
        <v>-</v>
      </c>
      <c r="O14" s="254" t="str">
        <f>IF(ISERR(FIND(O$2,Stac!$P23))=FALSE,"+","-")</f>
        <v>-</v>
      </c>
      <c r="P14" s="254" t="str">
        <f>IF(ISERR(FIND(P$2,Stac!$P23))=FALSE,"+","-")</f>
        <v>+</v>
      </c>
      <c r="Q14" s="254" t="str">
        <f>IF(ISERR(FIND(Q$2,Stac!$P23))=FALSE,"+","-")</f>
        <v>-</v>
      </c>
      <c r="R14" s="254" t="str">
        <f>IF(ISERR(FIND(R$2,Stac!$P23))=FALSE,"+","-")</f>
        <v>-</v>
      </c>
      <c r="S14" s="254" t="str">
        <f>IF(ISERR(FIND(S$2,Stac!$P23))=FALSE,"+","-")</f>
        <v>-</v>
      </c>
      <c r="T14" s="254" t="str">
        <f>IF(ISERR(FIND(T$2,Stac!$P23))=FALSE,"+","-")</f>
        <v>-</v>
      </c>
      <c r="U14" s="254" t="str">
        <f>IF(ISERR(FIND(U$2,Stac!$P23))=FALSE,"+","-")</f>
        <v>-</v>
      </c>
      <c r="V14" s="254" t="str">
        <f>IF(ISERR(FIND(V$2,Stac!$P23))=FALSE,"+","-")</f>
        <v>-</v>
      </c>
      <c r="W14" s="254" t="str">
        <f>IF(ISERR(FIND(W$2,Stac!$P23))=FALSE,"+","-")</f>
        <v>-</v>
      </c>
      <c r="X14" s="254" t="str">
        <f>IF(ISERR(FIND(X$2,Stac!$P23))=FALSE,"+","-")</f>
        <v>-</v>
      </c>
      <c r="Y14" s="254" t="str">
        <f>IF(ISERR(FIND(Y$2,Stac!$P23))=FALSE,"+","-")</f>
        <v>-</v>
      </c>
      <c r="Z14" s="254" t="str">
        <f>IF(ISERR(FIND(Z$2,Stac!$P23))=FALSE,"+","-")</f>
        <v>-</v>
      </c>
      <c r="AA14" s="254" t="str">
        <f>IF(ISERR(FIND(AA$2,Stac!$P23))=FALSE,"+","-")</f>
        <v>-</v>
      </c>
      <c r="AB14" s="118" t="str">
        <f>Stac!C23</f>
        <v>Podstawowe szkolenie z zakresu BHP</v>
      </c>
      <c r="AC14" s="254" t="str">
        <f>IF(ISERR(FIND(AC$2,Stac!$Q23))=FALSE,"+","-")</f>
        <v>-</v>
      </c>
      <c r="AD14" s="254" t="str">
        <f>IF(ISERR(FIND(AD$2,Stac!$Q23))=FALSE,"+","-")</f>
        <v>-</v>
      </c>
      <c r="AE14" s="254" t="str">
        <f>IF(ISERR(FIND(AE$2,Stac!$Q23))=FALSE,"+","-")</f>
        <v>-</v>
      </c>
      <c r="AF14" s="254" t="str">
        <f>IF(ISERR(FIND(AF$2,Stac!$Q23))=FALSE,"+","-")</f>
        <v>-</v>
      </c>
    </row>
    <row r="15" spans="1:32" s="112" customFormat="1" hidden="1" x14ac:dyDescent="0.25">
      <c r="A15" s="163">
        <f>Stac!C24</f>
        <v>0</v>
      </c>
      <c r="B15" s="254" t="str">
        <f>IF(ISERR(FIND(B$2,Stac!$O24))=FALSE,"+","-")</f>
        <v>-</v>
      </c>
      <c r="C15" s="254" t="str">
        <f>IF(ISERR(FIND(C$2,Stac!$O24))=FALSE,"+","-")</f>
        <v>-</v>
      </c>
      <c r="D15" s="254" t="str">
        <f>IF(ISERR(FIND(D$2,Stac!$O24))=FALSE,"+","-")</f>
        <v>-</v>
      </c>
      <c r="E15" s="254" t="str">
        <f>IF(ISERR(FIND(E$2,Stac!$O24))=FALSE,"+","-")</f>
        <v>-</v>
      </c>
      <c r="F15" s="254" t="str">
        <f>IF(ISERR(FIND(F$2,Stac!$O24))=FALSE,"+","-")</f>
        <v>-</v>
      </c>
      <c r="G15" s="254" t="str">
        <f>IF(ISERR(FIND(G$2,Stac!$O24))=FALSE,"+","-")</f>
        <v>-</v>
      </c>
      <c r="H15" s="254" t="str">
        <f>IF(ISERR(FIND(H$2,Stac!$O24))=FALSE,"+","-")</f>
        <v>-</v>
      </c>
      <c r="I15" s="254" t="str">
        <f>IF(ISERR(FIND(I$2,Stac!$O24))=FALSE,"+","-")</f>
        <v>-</v>
      </c>
      <c r="J15" s="254" t="str">
        <f>IF(ISERR(FIND(J$2,Stac!$O24))=FALSE,"+","-")</f>
        <v>-</v>
      </c>
      <c r="K15" s="118">
        <f>Stac!C24</f>
        <v>0</v>
      </c>
      <c r="L15" s="254" t="str">
        <f>IF(ISERR(FIND(L$2,Stac!$P24))=FALSE,"+","-")</f>
        <v>-</v>
      </c>
      <c r="M15" s="254" t="str">
        <f>IF(ISERR(FIND(M$2,Stac!$P24))=FALSE,"+","-")</f>
        <v>-</v>
      </c>
      <c r="N15" s="254" t="str">
        <f>IF(ISERR(FIND(N$2,Stac!$P24))=FALSE,"+","-")</f>
        <v>-</v>
      </c>
      <c r="O15" s="254" t="str">
        <f>IF(ISERR(FIND(O$2,Stac!$P24))=FALSE,"+","-")</f>
        <v>-</v>
      </c>
      <c r="P15" s="254" t="str">
        <f>IF(ISERR(FIND(P$2,Stac!$P24))=FALSE,"+","-")</f>
        <v>-</v>
      </c>
      <c r="Q15" s="254" t="str">
        <f>IF(ISERR(FIND(Q$2,Stac!$P24))=FALSE,"+","-")</f>
        <v>-</v>
      </c>
      <c r="R15" s="254" t="str">
        <f>IF(ISERR(FIND(R$2,Stac!$P24))=FALSE,"+","-")</f>
        <v>-</v>
      </c>
      <c r="S15" s="254" t="str">
        <f>IF(ISERR(FIND(S$2,Stac!$P24))=FALSE,"+","-")</f>
        <v>-</v>
      </c>
      <c r="T15" s="254" t="str">
        <f>IF(ISERR(FIND(T$2,Stac!$P24))=FALSE,"+","-")</f>
        <v>-</v>
      </c>
      <c r="U15" s="254" t="str">
        <f>IF(ISERR(FIND(U$2,Stac!$P24))=FALSE,"+","-")</f>
        <v>-</v>
      </c>
      <c r="V15" s="254" t="str">
        <f>IF(ISERR(FIND(V$2,Stac!$P24))=FALSE,"+","-")</f>
        <v>-</v>
      </c>
      <c r="W15" s="254" t="str">
        <f>IF(ISERR(FIND(W$2,Stac!$P24))=FALSE,"+","-")</f>
        <v>-</v>
      </c>
      <c r="X15" s="254" t="str">
        <f>IF(ISERR(FIND(X$2,Stac!$P24))=FALSE,"+","-")</f>
        <v>-</v>
      </c>
      <c r="Y15" s="254" t="str">
        <f>IF(ISERR(FIND(Y$2,Stac!$P24))=FALSE,"+","-")</f>
        <v>-</v>
      </c>
      <c r="Z15" s="254" t="str">
        <f>IF(ISERR(FIND(Z$2,Stac!$P24))=FALSE,"+","-")</f>
        <v>-</v>
      </c>
      <c r="AA15" s="254" t="str">
        <f>IF(ISERR(FIND(AA$2,Stac!$P24))=FALSE,"+","-")</f>
        <v>-</v>
      </c>
      <c r="AB15" s="118">
        <f>Stac!C24</f>
        <v>0</v>
      </c>
      <c r="AC15" s="254" t="str">
        <f>IF(ISERR(FIND(AC$2,Stac!$Q24))=FALSE,"+","-")</f>
        <v>-</v>
      </c>
      <c r="AD15" s="254" t="str">
        <f>IF(ISERR(FIND(AD$2,Stac!$Q24))=FALSE,"+","-")</f>
        <v>-</v>
      </c>
      <c r="AE15" s="254" t="str">
        <f>IF(ISERR(FIND(AE$2,Stac!$Q24))=FALSE,"+","-")</f>
        <v>-</v>
      </c>
      <c r="AF15" s="254" t="str">
        <f>IF(ISERR(FIND(AF$2,Stac!$Q24))=FALSE,"+","-")</f>
        <v>-</v>
      </c>
    </row>
    <row r="16" spans="1:32" s="112" customFormat="1" hidden="1" x14ac:dyDescent="0.25">
      <c r="A16" s="163">
        <f>Stac!C25</f>
        <v>0</v>
      </c>
      <c r="B16" s="254" t="str">
        <f>IF(ISERR(FIND(B$2,Stac!$O25))=FALSE,"+","-")</f>
        <v>-</v>
      </c>
      <c r="C16" s="254" t="str">
        <f>IF(ISERR(FIND(C$2,Stac!$O25))=FALSE,"+","-")</f>
        <v>-</v>
      </c>
      <c r="D16" s="254" t="str">
        <f>IF(ISERR(FIND(D$2,Stac!$O25))=FALSE,"+","-")</f>
        <v>-</v>
      </c>
      <c r="E16" s="254" t="str">
        <f>IF(ISERR(FIND(E$2,Stac!$O25))=FALSE,"+","-")</f>
        <v>-</v>
      </c>
      <c r="F16" s="254" t="str">
        <f>IF(ISERR(FIND(F$2,Stac!$O25))=FALSE,"+","-")</f>
        <v>-</v>
      </c>
      <c r="G16" s="254" t="str">
        <f>IF(ISERR(FIND(G$2,Stac!$O25))=FALSE,"+","-")</f>
        <v>-</v>
      </c>
      <c r="H16" s="254" t="str">
        <f>IF(ISERR(FIND(H$2,Stac!$O25))=FALSE,"+","-")</f>
        <v>-</v>
      </c>
      <c r="I16" s="254" t="str">
        <f>IF(ISERR(FIND(I$2,Stac!$O25))=FALSE,"+","-")</f>
        <v>-</v>
      </c>
      <c r="J16" s="254" t="str">
        <f>IF(ISERR(FIND(J$2,Stac!$O25))=FALSE,"+","-")</f>
        <v>-</v>
      </c>
      <c r="K16" s="118">
        <f>Stac!C25</f>
        <v>0</v>
      </c>
      <c r="L16" s="254" t="str">
        <f>IF(ISERR(FIND(L$2,Stac!$P25))=FALSE,"+","-")</f>
        <v>-</v>
      </c>
      <c r="M16" s="254" t="str">
        <f>IF(ISERR(FIND(M$2,Stac!$P25))=FALSE,"+","-")</f>
        <v>-</v>
      </c>
      <c r="N16" s="254" t="str">
        <f>IF(ISERR(FIND(N$2,Stac!$P25))=FALSE,"+","-")</f>
        <v>-</v>
      </c>
      <c r="O16" s="254" t="str">
        <f>IF(ISERR(FIND(O$2,Stac!$P25))=FALSE,"+","-")</f>
        <v>-</v>
      </c>
      <c r="P16" s="254" t="str">
        <f>IF(ISERR(FIND(P$2,Stac!$P25))=FALSE,"+","-")</f>
        <v>-</v>
      </c>
      <c r="Q16" s="254" t="str">
        <f>IF(ISERR(FIND(Q$2,Stac!$P25))=FALSE,"+","-")</f>
        <v>-</v>
      </c>
      <c r="R16" s="254" t="str">
        <f>IF(ISERR(FIND(R$2,Stac!$P25))=FALSE,"+","-")</f>
        <v>-</v>
      </c>
      <c r="S16" s="254" t="str">
        <f>IF(ISERR(FIND(S$2,Stac!$P25))=FALSE,"+","-")</f>
        <v>-</v>
      </c>
      <c r="T16" s="254" t="str">
        <f>IF(ISERR(FIND(T$2,Stac!$P25))=FALSE,"+","-")</f>
        <v>-</v>
      </c>
      <c r="U16" s="254" t="str">
        <f>IF(ISERR(FIND(U$2,Stac!$P25))=FALSE,"+","-")</f>
        <v>-</v>
      </c>
      <c r="V16" s="254" t="str">
        <f>IF(ISERR(FIND(V$2,Stac!$P25))=FALSE,"+","-")</f>
        <v>-</v>
      </c>
      <c r="W16" s="254" t="str">
        <f>IF(ISERR(FIND(W$2,Stac!$P25))=FALSE,"+","-")</f>
        <v>-</v>
      </c>
      <c r="X16" s="254" t="str">
        <f>IF(ISERR(FIND(X$2,Stac!$P25))=FALSE,"+","-")</f>
        <v>-</v>
      </c>
      <c r="Y16" s="254" t="str">
        <f>IF(ISERR(FIND(Y$2,Stac!$P25))=FALSE,"+","-")</f>
        <v>-</v>
      </c>
      <c r="Z16" s="254" t="str">
        <f>IF(ISERR(FIND(Z$2,Stac!$P25))=FALSE,"+","-")</f>
        <v>-</v>
      </c>
      <c r="AA16" s="254" t="str">
        <f>IF(ISERR(FIND(AA$2,Stac!$P25))=FALSE,"+","-")</f>
        <v>-</v>
      </c>
      <c r="AB16" s="118">
        <f>Stac!C25</f>
        <v>0</v>
      </c>
      <c r="AC16" s="254" t="str">
        <f>IF(ISERR(FIND(AC$2,Stac!$Q25))=FALSE,"+","-")</f>
        <v>-</v>
      </c>
      <c r="AD16" s="254" t="str">
        <f>IF(ISERR(FIND(AD$2,Stac!$Q25))=FALSE,"+","-")</f>
        <v>-</v>
      </c>
      <c r="AE16" s="254" t="str">
        <f>IF(ISERR(FIND(AE$2,Stac!$Q25))=FALSE,"+","-")</f>
        <v>-</v>
      </c>
      <c r="AF16" s="254" t="str">
        <f>IF(ISERR(FIND(AF$2,Stac!$Q25))=FALSE,"+","-")</f>
        <v>-</v>
      </c>
    </row>
    <row r="17" spans="1:32" s="112" customFormat="1" hidden="1" x14ac:dyDescent="0.25">
      <c r="A17" s="163">
        <f>Stac!C26</f>
        <v>0</v>
      </c>
      <c r="B17" s="254" t="str">
        <f>IF(ISERR(FIND(B$2,Stac!$O26))=FALSE,"+","-")</f>
        <v>-</v>
      </c>
      <c r="C17" s="254" t="str">
        <f>IF(ISERR(FIND(C$2,Stac!$O26))=FALSE,"+","-")</f>
        <v>-</v>
      </c>
      <c r="D17" s="254" t="str">
        <f>IF(ISERR(FIND(D$2,Stac!$O26))=FALSE,"+","-")</f>
        <v>-</v>
      </c>
      <c r="E17" s="254" t="str">
        <f>IF(ISERR(FIND(E$2,Stac!$O26))=FALSE,"+","-")</f>
        <v>-</v>
      </c>
      <c r="F17" s="254" t="str">
        <f>IF(ISERR(FIND(F$2,Stac!$O26))=FALSE,"+","-")</f>
        <v>-</v>
      </c>
      <c r="G17" s="254" t="str">
        <f>IF(ISERR(FIND(G$2,Stac!$O26))=FALSE,"+","-")</f>
        <v>-</v>
      </c>
      <c r="H17" s="254" t="str">
        <f>IF(ISERR(FIND(H$2,Stac!$O26))=FALSE,"+","-")</f>
        <v>-</v>
      </c>
      <c r="I17" s="254" t="str">
        <f>IF(ISERR(FIND(I$2,Stac!$O26))=FALSE,"+","-")</f>
        <v>-</v>
      </c>
      <c r="J17" s="254" t="str">
        <f>IF(ISERR(FIND(J$2,Stac!$O26))=FALSE,"+","-")</f>
        <v>-</v>
      </c>
      <c r="K17" s="118">
        <f>Stac!C26</f>
        <v>0</v>
      </c>
      <c r="L17" s="254" t="str">
        <f>IF(ISERR(FIND(L$2,Stac!$P26))=FALSE,"+","-")</f>
        <v>-</v>
      </c>
      <c r="M17" s="254" t="str">
        <f>IF(ISERR(FIND(M$2,Stac!$P26))=FALSE,"+","-")</f>
        <v>-</v>
      </c>
      <c r="N17" s="254" t="str">
        <f>IF(ISERR(FIND(N$2,Stac!$P26))=FALSE,"+","-")</f>
        <v>-</v>
      </c>
      <c r="O17" s="254" t="str">
        <f>IF(ISERR(FIND(O$2,Stac!$P26))=FALSE,"+","-")</f>
        <v>-</v>
      </c>
      <c r="P17" s="254" t="str">
        <f>IF(ISERR(FIND(P$2,Stac!$P26))=FALSE,"+","-")</f>
        <v>-</v>
      </c>
      <c r="Q17" s="254" t="str">
        <f>IF(ISERR(FIND(Q$2,Stac!$P26))=FALSE,"+","-")</f>
        <v>-</v>
      </c>
      <c r="R17" s="254" t="str">
        <f>IF(ISERR(FIND(R$2,Stac!$P26))=FALSE,"+","-")</f>
        <v>-</v>
      </c>
      <c r="S17" s="254" t="str">
        <f>IF(ISERR(FIND(S$2,Stac!$P26))=FALSE,"+","-")</f>
        <v>-</v>
      </c>
      <c r="T17" s="254" t="str">
        <f>IF(ISERR(FIND(T$2,Stac!$P26))=FALSE,"+","-")</f>
        <v>-</v>
      </c>
      <c r="U17" s="254" t="str">
        <f>IF(ISERR(FIND(U$2,Stac!$P26))=FALSE,"+","-")</f>
        <v>-</v>
      </c>
      <c r="V17" s="254" t="str">
        <f>IF(ISERR(FIND(V$2,Stac!$P26))=FALSE,"+","-")</f>
        <v>-</v>
      </c>
      <c r="W17" s="254" t="str">
        <f>IF(ISERR(FIND(W$2,Stac!$P26))=FALSE,"+","-")</f>
        <v>-</v>
      </c>
      <c r="X17" s="254" t="str">
        <f>IF(ISERR(FIND(X$2,Stac!$P26))=FALSE,"+","-")</f>
        <v>-</v>
      </c>
      <c r="Y17" s="254" t="str">
        <f>IF(ISERR(FIND(Y$2,Stac!$P26))=FALSE,"+","-")</f>
        <v>-</v>
      </c>
      <c r="Z17" s="254" t="str">
        <f>IF(ISERR(FIND(Z$2,Stac!$P26))=FALSE,"+","-")</f>
        <v>-</v>
      </c>
      <c r="AA17" s="254" t="str">
        <f>IF(ISERR(FIND(AA$2,Stac!$P26))=FALSE,"+","-")</f>
        <v>-</v>
      </c>
      <c r="AB17" s="118">
        <f>Stac!C26</f>
        <v>0</v>
      </c>
      <c r="AC17" s="254" t="str">
        <f>IF(ISERR(FIND(AC$2,Stac!$Q26))=FALSE,"+","-")</f>
        <v>-</v>
      </c>
      <c r="AD17" s="254" t="str">
        <f>IF(ISERR(FIND(AD$2,Stac!$Q26))=FALSE,"+","-")</f>
        <v>-</v>
      </c>
      <c r="AE17" s="254" t="str">
        <f>IF(ISERR(FIND(AE$2,Stac!$Q26))=FALSE,"+","-")</f>
        <v>-</v>
      </c>
      <c r="AF17" s="254" t="str">
        <f>IF(ISERR(FIND(AF$2,Stac!$Q26))=FALSE,"+","-")</f>
        <v>-</v>
      </c>
    </row>
    <row r="18" spans="1:32" s="112" customFormat="1" x14ac:dyDescent="0.25">
      <c r="A18" s="89" t="str">
        <f>Stac!C27</f>
        <v>Semestr 2:</v>
      </c>
      <c r="B18" s="254" t="str">
        <f>IF(ISERR(FIND(B$2,Stac!$O27))=FALSE,"+","-")</f>
        <v>-</v>
      </c>
      <c r="C18" s="254" t="str">
        <f>IF(ISERR(FIND(C$2,Stac!$O27))=FALSE,"+","-")</f>
        <v>-</v>
      </c>
      <c r="D18" s="254" t="str">
        <f>IF(ISERR(FIND(D$2,Stac!$O27))=FALSE,"+","-")</f>
        <v>-</v>
      </c>
      <c r="E18" s="254" t="str">
        <f>IF(ISERR(FIND(E$2,Stac!$O27))=FALSE,"+","-")</f>
        <v>-</v>
      </c>
      <c r="F18" s="254" t="str">
        <f>IF(ISERR(FIND(F$2,Stac!$O27))=FALSE,"+","-")</f>
        <v>-</v>
      </c>
      <c r="G18" s="254" t="str">
        <f>IF(ISERR(FIND(G$2,Stac!$O27))=FALSE,"+","-")</f>
        <v>-</v>
      </c>
      <c r="H18" s="254" t="str">
        <f>IF(ISERR(FIND(H$2,Stac!$O27))=FALSE,"+","-")</f>
        <v>-</v>
      </c>
      <c r="I18" s="254" t="str">
        <f>IF(ISERR(FIND(I$2,Stac!$O27))=FALSE,"+","-")</f>
        <v>-</v>
      </c>
      <c r="J18" s="254" t="str">
        <f>IF(ISERR(FIND(J$2,Stac!$O27))=FALSE,"+","-")</f>
        <v>-</v>
      </c>
      <c r="K18" s="89" t="str">
        <f>Stac!C27</f>
        <v>Semestr 2:</v>
      </c>
      <c r="L18" s="254" t="str">
        <f>IF(ISERR(FIND(L$2,Stac!$P27))=FALSE,"+","-")</f>
        <v>-</v>
      </c>
      <c r="M18" s="254" t="str">
        <f>IF(ISERR(FIND(M$2,Stac!$P27))=FALSE,"+","-")</f>
        <v>-</v>
      </c>
      <c r="N18" s="254" t="str">
        <f>IF(ISERR(FIND(N$2,Stac!$P27))=FALSE,"+","-")</f>
        <v>-</v>
      </c>
      <c r="O18" s="254" t="str">
        <f>IF(ISERR(FIND(O$2,Stac!$P27))=FALSE,"+","-")</f>
        <v>-</v>
      </c>
      <c r="P18" s="254" t="str">
        <f>IF(ISERR(FIND(P$2,Stac!$P27))=FALSE,"+","-")</f>
        <v>-</v>
      </c>
      <c r="Q18" s="254" t="str">
        <f>IF(ISERR(FIND(Q$2,Stac!$P27))=FALSE,"+","-")</f>
        <v>-</v>
      </c>
      <c r="R18" s="254" t="str">
        <f>IF(ISERR(FIND(R$2,Stac!$P27))=FALSE,"+","-")</f>
        <v>-</v>
      </c>
      <c r="S18" s="254" t="str">
        <f>IF(ISERR(FIND(S$2,Stac!$P27))=FALSE,"+","-")</f>
        <v>-</v>
      </c>
      <c r="T18" s="254" t="str">
        <f>IF(ISERR(FIND(T$2,Stac!$P27))=FALSE,"+","-")</f>
        <v>-</v>
      </c>
      <c r="U18" s="254" t="str">
        <f>IF(ISERR(FIND(U$2,Stac!$P27))=FALSE,"+","-")</f>
        <v>-</v>
      </c>
      <c r="V18" s="254" t="str">
        <f>IF(ISERR(FIND(V$2,Stac!$P27))=FALSE,"+","-")</f>
        <v>-</v>
      </c>
      <c r="W18" s="254" t="str">
        <f>IF(ISERR(FIND(W$2,Stac!$P27))=FALSE,"+","-")</f>
        <v>-</v>
      </c>
      <c r="X18" s="254" t="str">
        <f>IF(ISERR(FIND(X$2,Stac!$P27))=FALSE,"+","-")</f>
        <v>-</v>
      </c>
      <c r="Y18" s="254" t="str">
        <f>IF(ISERR(FIND(Y$2,Stac!$P27))=FALSE,"+","-")</f>
        <v>-</v>
      </c>
      <c r="Z18" s="254" t="str">
        <f>IF(ISERR(FIND(Z$2,Stac!$P27))=FALSE,"+","-")</f>
        <v>-</v>
      </c>
      <c r="AA18" s="254" t="str">
        <f>IF(ISERR(FIND(AA$2,Stac!$P27))=FALSE,"+","-")</f>
        <v>-</v>
      </c>
      <c r="AB18" s="89" t="str">
        <f>Stac!C27</f>
        <v>Semestr 2:</v>
      </c>
      <c r="AC18" s="254" t="str">
        <f>IF(ISERR(FIND(AC$2,Stac!$Q27))=FALSE,"+","-")</f>
        <v>-</v>
      </c>
      <c r="AD18" s="254" t="str">
        <f>IF(ISERR(FIND(AD$2,Stac!$Q27))=FALSE,"+","-")</f>
        <v>-</v>
      </c>
      <c r="AE18" s="254" t="str">
        <f>IF(ISERR(FIND(AE$2,Stac!$Q27))=FALSE,"+","-")</f>
        <v>-</v>
      </c>
      <c r="AF18" s="254" t="str">
        <f>IF(ISERR(FIND(AF$2,Stac!$Q27))=FALSE,"+","-")</f>
        <v>-</v>
      </c>
    </row>
    <row r="19" spans="1:32" s="112" customFormat="1" hidden="1" x14ac:dyDescent="0.25">
      <c r="A19" s="89" t="str">
        <f>Stac!C28</f>
        <v>Moduł kształcenia</v>
      </c>
      <c r="B19" s="254" t="str">
        <f>IF(ISERR(FIND(B$2,Stac!$O28))=FALSE,"+","-")</f>
        <v>-</v>
      </c>
      <c r="C19" s="254" t="str">
        <f>IF(ISERR(FIND(C$2,Stac!$O28))=FALSE,"+","-")</f>
        <v>-</v>
      </c>
      <c r="D19" s="254" t="str">
        <f>IF(ISERR(FIND(D$2,Stac!$O28))=FALSE,"+","-")</f>
        <v>-</v>
      </c>
      <c r="E19" s="254" t="str">
        <f>IF(ISERR(FIND(E$2,Stac!$O28))=FALSE,"+","-")</f>
        <v>-</v>
      </c>
      <c r="F19" s="254" t="str">
        <f>IF(ISERR(FIND(F$2,Stac!$O28))=FALSE,"+","-")</f>
        <v>-</v>
      </c>
      <c r="G19" s="254" t="str">
        <f>IF(ISERR(FIND(G$2,Stac!$O28))=FALSE,"+","-")</f>
        <v>-</v>
      </c>
      <c r="H19" s="254" t="str">
        <f>IF(ISERR(FIND(H$2,Stac!$O28))=FALSE,"+","-")</f>
        <v>-</v>
      </c>
      <c r="I19" s="254" t="str">
        <f>IF(ISERR(FIND(I$2,Stac!$O28))=FALSE,"+","-")</f>
        <v>-</v>
      </c>
      <c r="J19" s="254" t="str">
        <f>IF(ISERR(FIND(J$2,Stac!$O28))=FALSE,"+","-")</f>
        <v>-</v>
      </c>
      <c r="K19" s="89" t="str">
        <f>Stac!C28</f>
        <v>Moduł kształcenia</v>
      </c>
      <c r="L19" s="254" t="str">
        <f>IF(ISERR(FIND(L$2,Stac!$P28))=FALSE,"+","-")</f>
        <v>-</v>
      </c>
      <c r="M19" s="254" t="str">
        <f>IF(ISERR(FIND(M$2,Stac!$P28))=FALSE,"+","-")</f>
        <v>-</v>
      </c>
      <c r="N19" s="254" t="str">
        <f>IF(ISERR(FIND(N$2,Stac!$P28))=FALSE,"+","-")</f>
        <v>-</v>
      </c>
      <c r="O19" s="254" t="str">
        <f>IF(ISERR(FIND(O$2,Stac!$P28))=FALSE,"+","-")</f>
        <v>-</v>
      </c>
      <c r="P19" s="254" t="str">
        <f>IF(ISERR(FIND(P$2,Stac!$P28))=FALSE,"+","-")</f>
        <v>-</v>
      </c>
      <c r="Q19" s="254" t="str">
        <f>IF(ISERR(FIND(Q$2,Stac!$P28))=FALSE,"+","-")</f>
        <v>-</v>
      </c>
      <c r="R19" s="254" t="str">
        <f>IF(ISERR(FIND(R$2,Stac!$P28))=FALSE,"+","-")</f>
        <v>-</v>
      </c>
      <c r="S19" s="254" t="str">
        <f>IF(ISERR(FIND(S$2,Stac!$P28))=FALSE,"+","-")</f>
        <v>-</v>
      </c>
      <c r="T19" s="254" t="str">
        <f>IF(ISERR(FIND(T$2,Stac!$P28))=FALSE,"+","-")</f>
        <v>-</v>
      </c>
      <c r="U19" s="254" t="str">
        <f>IF(ISERR(FIND(U$2,Stac!$P28))=FALSE,"+","-")</f>
        <v>-</v>
      </c>
      <c r="V19" s="254" t="str">
        <f>IF(ISERR(FIND(V$2,Stac!$P28))=FALSE,"+","-")</f>
        <v>-</v>
      </c>
      <c r="W19" s="254" t="str">
        <f>IF(ISERR(FIND(W$2,Stac!$P28))=FALSE,"+","-")</f>
        <v>-</v>
      </c>
      <c r="X19" s="254" t="str">
        <f>IF(ISERR(FIND(X$2,Stac!$P28))=FALSE,"+","-")</f>
        <v>-</v>
      </c>
      <c r="Y19" s="254" t="str">
        <f>IF(ISERR(FIND(Y$2,Stac!$P28))=FALSE,"+","-")</f>
        <v>-</v>
      </c>
      <c r="Z19" s="254" t="str">
        <f>IF(ISERR(FIND(Z$2,Stac!$P28))=FALSE,"+","-")</f>
        <v>-</v>
      </c>
      <c r="AA19" s="254" t="str">
        <f>IF(ISERR(FIND(AA$2,Stac!$P28))=FALSE,"+","-")</f>
        <v>-</v>
      </c>
      <c r="AB19" s="89" t="str">
        <f>Stac!C28</f>
        <v>Moduł kształcenia</v>
      </c>
      <c r="AC19" s="254" t="str">
        <f>IF(ISERR(FIND(AC$2,Stac!$Q28))=FALSE,"+","-")</f>
        <v>-</v>
      </c>
      <c r="AD19" s="254" t="str">
        <f>IF(ISERR(FIND(AD$2,Stac!$Q28))=FALSE,"+","-")</f>
        <v>-</v>
      </c>
      <c r="AE19" s="254" t="str">
        <f>IF(ISERR(FIND(AE$2,Stac!$Q28))=FALSE,"+","-")</f>
        <v>-</v>
      </c>
      <c r="AF19" s="254" t="str">
        <f>IF(ISERR(FIND(AF$2,Stac!$Q28))=FALSE,"+","-")</f>
        <v>-</v>
      </c>
    </row>
    <row r="20" spans="1:32" s="112" customFormat="1" hidden="1" x14ac:dyDescent="0.25">
      <c r="A20" s="163">
        <f>Stac!C29</f>
        <v>0</v>
      </c>
      <c r="B20" s="254" t="str">
        <f>IF(ISERR(FIND(B$2,Stac!$O29))=FALSE,"+","-")</f>
        <v>-</v>
      </c>
      <c r="C20" s="254" t="str">
        <f>IF(ISERR(FIND(C$2,Stac!$O29))=FALSE,"+","-")</f>
        <v>-</v>
      </c>
      <c r="D20" s="254" t="str">
        <f>IF(ISERR(FIND(D$2,Stac!$O29))=FALSE,"+","-")</f>
        <v>-</v>
      </c>
      <c r="E20" s="254" t="str">
        <f>IF(ISERR(FIND(E$2,Stac!$O29))=FALSE,"+","-")</f>
        <v>-</v>
      </c>
      <c r="F20" s="254" t="str">
        <f>IF(ISERR(FIND(F$2,Stac!$O29))=FALSE,"+","-")</f>
        <v>-</v>
      </c>
      <c r="G20" s="254" t="str">
        <f>IF(ISERR(FIND(G$2,Stac!$O29))=FALSE,"+","-")</f>
        <v>-</v>
      </c>
      <c r="H20" s="254" t="str">
        <f>IF(ISERR(FIND(H$2,Stac!$O29))=FALSE,"+","-")</f>
        <v>-</v>
      </c>
      <c r="I20" s="254" t="str">
        <f>IF(ISERR(FIND(I$2,Stac!$O29))=FALSE,"+","-")</f>
        <v>-</v>
      </c>
      <c r="J20" s="254" t="str">
        <f>IF(ISERR(FIND(J$2,Stac!$O29))=FALSE,"+","-")</f>
        <v>-</v>
      </c>
      <c r="K20" s="118">
        <f>Stac!C29</f>
        <v>0</v>
      </c>
      <c r="L20" s="254" t="str">
        <f>IF(ISERR(FIND(L$2,Stac!$P29))=FALSE,"+","-")</f>
        <v>-</v>
      </c>
      <c r="M20" s="254" t="str">
        <f>IF(ISERR(FIND(M$2,Stac!$P29))=FALSE,"+","-")</f>
        <v>-</v>
      </c>
      <c r="N20" s="254" t="str">
        <f>IF(ISERR(FIND(N$2,Stac!$P29))=FALSE,"+","-")</f>
        <v>-</v>
      </c>
      <c r="O20" s="254" t="str">
        <f>IF(ISERR(FIND(O$2,Stac!$P29))=FALSE,"+","-")</f>
        <v>-</v>
      </c>
      <c r="P20" s="254" t="str">
        <f>IF(ISERR(FIND(P$2,Stac!$P29))=FALSE,"+","-")</f>
        <v>-</v>
      </c>
      <c r="Q20" s="254" t="str">
        <f>IF(ISERR(FIND(Q$2,Stac!$P29))=FALSE,"+","-")</f>
        <v>-</v>
      </c>
      <c r="R20" s="254" t="str">
        <f>IF(ISERR(FIND(R$2,Stac!$P29))=FALSE,"+","-")</f>
        <v>-</v>
      </c>
      <c r="S20" s="254" t="str">
        <f>IF(ISERR(FIND(S$2,Stac!$P29))=FALSE,"+","-")</f>
        <v>-</v>
      </c>
      <c r="T20" s="254" t="str">
        <f>IF(ISERR(FIND(T$2,Stac!$P29))=FALSE,"+","-")</f>
        <v>-</v>
      </c>
      <c r="U20" s="254" t="str">
        <f>IF(ISERR(FIND(U$2,Stac!$P29))=FALSE,"+","-")</f>
        <v>-</v>
      </c>
      <c r="V20" s="254" t="str">
        <f>IF(ISERR(FIND(V$2,Stac!$P29))=FALSE,"+","-")</f>
        <v>-</v>
      </c>
      <c r="W20" s="254" t="str">
        <f>IF(ISERR(FIND(W$2,Stac!$P29))=FALSE,"+","-")</f>
        <v>-</v>
      </c>
      <c r="X20" s="254" t="str">
        <f>IF(ISERR(FIND(X$2,Stac!$P29))=FALSE,"+","-")</f>
        <v>-</v>
      </c>
      <c r="Y20" s="254" t="str">
        <f>IF(ISERR(FIND(Y$2,Stac!$P29))=FALSE,"+","-")</f>
        <v>-</v>
      </c>
      <c r="Z20" s="254" t="str">
        <f>IF(ISERR(FIND(Z$2,Stac!$P29))=FALSE,"+","-")</f>
        <v>-</v>
      </c>
      <c r="AA20" s="254" t="str">
        <f>IF(ISERR(FIND(AA$2,Stac!$P29))=FALSE,"+","-")</f>
        <v>-</v>
      </c>
      <c r="AB20" s="118">
        <f>Stac!C29</f>
        <v>0</v>
      </c>
      <c r="AC20" s="254" t="str">
        <f>IF(ISERR(FIND(AC$2,Stac!$Q29))=FALSE,"+","-")</f>
        <v>-</v>
      </c>
      <c r="AD20" s="254" t="str">
        <f>IF(ISERR(FIND(AD$2,Stac!$Q29))=FALSE,"+","-")</f>
        <v>-</v>
      </c>
      <c r="AE20" s="254" t="str">
        <f>IF(ISERR(FIND(AE$2,Stac!$Q29))=FALSE,"+","-")</f>
        <v>-</v>
      </c>
      <c r="AF20" s="254" t="str">
        <f>IF(ISERR(FIND(AF$2,Stac!$Q29))=FALSE,"+","-")</f>
        <v>-</v>
      </c>
    </row>
    <row r="21" spans="1:32" s="112" customFormat="1" x14ac:dyDescent="0.25">
      <c r="A21" s="163" t="str">
        <f>Stac!C30</f>
        <v>Systemy wysokiej niezawodności</v>
      </c>
      <c r="B21" s="254" t="str">
        <f>IF(ISERR(FIND(B$2,Stac!$O30))=FALSE,"+","-")</f>
        <v>+</v>
      </c>
      <c r="C21" s="254" t="str">
        <f>IF(ISERR(FIND(C$2,Stac!$O30))=FALSE,"+","-")</f>
        <v>-</v>
      </c>
      <c r="D21" s="254" t="str">
        <f>IF(ISERR(FIND(D$2,Stac!$O30))=FALSE,"+","-")</f>
        <v>+</v>
      </c>
      <c r="E21" s="254" t="str">
        <f>IF(ISERR(FIND(E$2,Stac!$O30))=FALSE,"+","-")</f>
        <v>-</v>
      </c>
      <c r="F21" s="254" t="str">
        <f>IF(ISERR(FIND(F$2,Stac!$O30))=FALSE,"+","-")</f>
        <v>+</v>
      </c>
      <c r="G21" s="254" t="str">
        <f>IF(ISERR(FIND(G$2,Stac!$O30))=FALSE,"+","-")</f>
        <v>+</v>
      </c>
      <c r="H21" s="254" t="str">
        <f>IF(ISERR(FIND(H$2,Stac!$O30))=FALSE,"+","-")</f>
        <v>-</v>
      </c>
      <c r="I21" s="254" t="str">
        <f>IF(ISERR(FIND(I$2,Stac!$O30))=FALSE,"+","-")</f>
        <v>-</v>
      </c>
      <c r="J21" s="254" t="str">
        <f>IF(ISERR(FIND(J$2,Stac!$O30))=FALSE,"+","-")</f>
        <v>-</v>
      </c>
      <c r="K21" s="118" t="str">
        <f>Stac!C30</f>
        <v>Systemy wysokiej niezawodności</v>
      </c>
      <c r="L21" s="254" t="str">
        <f>IF(ISERR(FIND(L$2,Stac!$P30))=FALSE,"+","-")</f>
        <v>+</v>
      </c>
      <c r="M21" s="254" t="str">
        <f>IF(ISERR(FIND(M$2,Stac!$P30))=FALSE,"+","-")</f>
        <v>-</v>
      </c>
      <c r="N21" s="254" t="str">
        <f>IF(ISERR(FIND(N$2,Stac!$P30))=FALSE,"+","-")</f>
        <v>-</v>
      </c>
      <c r="O21" s="254" t="str">
        <f>IF(ISERR(FIND(O$2,Stac!$P30))=FALSE,"+","-")</f>
        <v>+</v>
      </c>
      <c r="P21" s="254" t="str">
        <f>IF(ISERR(FIND(P$2,Stac!$P30))=FALSE,"+","-")</f>
        <v>+</v>
      </c>
      <c r="Q21" s="254" t="str">
        <f>IF(ISERR(FIND(Q$2,Stac!$P30))=FALSE,"+","-")</f>
        <v>-</v>
      </c>
      <c r="R21" s="254" t="str">
        <f>IF(ISERR(FIND(R$2,Stac!$P30))=FALSE,"+","-")</f>
        <v>-</v>
      </c>
      <c r="S21" s="254" t="str">
        <f>IF(ISERR(FIND(S$2,Stac!$P30))=FALSE,"+","-")</f>
        <v>+</v>
      </c>
      <c r="T21" s="254" t="str">
        <f>IF(ISERR(FIND(T$2,Stac!$P30))=FALSE,"+","-")</f>
        <v>+</v>
      </c>
      <c r="U21" s="254" t="str">
        <f>IF(ISERR(FIND(U$2,Stac!$P30))=FALSE,"+","-")</f>
        <v>+</v>
      </c>
      <c r="V21" s="254" t="str">
        <f>IF(ISERR(FIND(V$2,Stac!$P30))=FALSE,"+","-")</f>
        <v>-</v>
      </c>
      <c r="W21" s="254" t="str">
        <f>IF(ISERR(FIND(W$2,Stac!$P30))=FALSE,"+","-")</f>
        <v>-</v>
      </c>
      <c r="X21" s="254" t="str">
        <f>IF(ISERR(FIND(X$2,Stac!$P30))=FALSE,"+","-")</f>
        <v>-</v>
      </c>
      <c r="Y21" s="254" t="str">
        <f>IF(ISERR(FIND(Y$2,Stac!$P30))=FALSE,"+","-")</f>
        <v>-</v>
      </c>
      <c r="Z21" s="254" t="str">
        <f>IF(ISERR(FIND(Z$2,Stac!$P30))=FALSE,"+","-")</f>
        <v>-</v>
      </c>
      <c r="AA21" s="254" t="str">
        <f>IF(ISERR(FIND(AA$2,Stac!$P30))=FALSE,"+","-")</f>
        <v>-</v>
      </c>
      <c r="AB21" s="118" t="str">
        <f>Stac!C30</f>
        <v>Systemy wysokiej niezawodności</v>
      </c>
      <c r="AC21" s="254" t="str">
        <f>IF(ISERR(FIND(AC$2,Stac!$Q30))=FALSE,"+","-")</f>
        <v>-</v>
      </c>
      <c r="AD21" s="254" t="str">
        <f>IF(ISERR(FIND(AD$2,Stac!$Q30))=FALSE,"+","-")</f>
        <v>+</v>
      </c>
      <c r="AE21" s="254" t="str">
        <f>IF(ISERR(FIND(AE$2,Stac!$Q30))=FALSE,"+","-")</f>
        <v>+</v>
      </c>
      <c r="AF21" s="254" t="str">
        <f>IF(ISERR(FIND(AF$2,Stac!$Q30))=FALSE,"+","-")</f>
        <v>-</v>
      </c>
    </row>
    <row r="22" spans="1:32" s="112" customFormat="1" x14ac:dyDescent="0.25">
      <c r="A22" s="163" t="str">
        <f>Stac!C31</f>
        <v>Zarządzanie systemami rozproszonymi</v>
      </c>
      <c r="B22" s="254" t="str">
        <f>IF(ISERR(FIND(B$2,Stac!$O31))=FALSE,"+","-")</f>
        <v>+</v>
      </c>
      <c r="C22" s="254" t="str">
        <f>IF(ISERR(FIND(C$2,Stac!$O31))=FALSE,"+","-")</f>
        <v>-</v>
      </c>
      <c r="D22" s="254" t="str">
        <f>IF(ISERR(FIND(D$2,Stac!$O31))=FALSE,"+","-")</f>
        <v>+</v>
      </c>
      <c r="E22" s="254" t="str">
        <f>IF(ISERR(FIND(E$2,Stac!$O31))=FALSE,"+","-")</f>
        <v>-</v>
      </c>
      <c r="F22" s="254" t="str">
        <f>IF(ISERR(FIND(F$2,Stac!$O31))=FALSE,"+","-")</f>
        <v>+</v>
      </c>
      <c r="G22" s="254" t="str">
        <f>IF(ISERR(FIND(G$2,Stac!$O31))=FALSE,"+","-")</f>
        <v>-</v>
      </c>
      <c r="H22" s="254" t="str">
        <f>IF(ISERR(FIND(H$2,Stac!$O31))=FALSE,"+","-")</f>
        <v>-</v>
      </c>
      <c r="I22" s="254" t="str">
        <f>IF(ISERR(FIND(I$2,Stac!$O31))=FALSE,"+","-")</f>
        <v>-</v>
      </c>
      <c r="J22" s="254" t="str">
        <f>IF(ISERR(FIND(J$2,Stac!$O31))=FALSE,"+","-")</f>
        <v>-</v>
      </c>
      <c r="K22" s="118" t="str">
        <f>Stac!C31</f>
        <v>Zarządzanie systemami rozproszonymi</v>
      </c>
      <c r="L22" s="254" t="str">
        <f>IF(ISERR(FIND(L$2,Stac!$P31))=FALSE,"+","-")</f>
        <v>-</v>
      </c>
      <c r="M22" s="254" t="str">
        <f>IF(ISERR(FIND(M$2,Stac!$P31))=FALSE,"+","-")</f>
        <v>+</v>
      </c>
      <c r="N22" s="254" t="str">
        <f>IF(ISERR(FIND(N$2,Stac!$P31))=FALSE,"+","-")</f>
        <v>-</v>
      </c>
      <c r="O22" s="254" t="str">
        <f>IF(ISERR(FIND(O$2,Stac!$P31))=FALSE,"+","-")</f>
        <v>-</v>
      </c>
      <c r="P22" s="254" t="str">
        <f>IF(ISERR(FIND(P$2,Stac!$P31))=FALSE,"+","-")</f>
        <v>+</v>
      </c>
      <c r="Q22" s="254" t="str">
        <f>IF(ISERR(FIND(Q$2,Stac!$P31))=FALSE,"+","-")</f>
        <v>-</v>
      </c>
      <c r="R22" s="254" t="str">
        <f>IF(ISERR(FIND(R$2,Stac!$P31))=FALSE,"+","-")</f>
        <v>-</v>
      </c>
      <c r="S22" s="254" t="str">
        <f>IF(ISERR(FIND(S$2,Stac!$P31))=FALSE,"+","-")</f>
        <v>+</v>
      </c>
      <c r="T22" s="254" t="str">
        <f>IF(ISERR(FIND(T$2,Stac!$P31))=FALSE,"+","-")</f>
        <v>+</v>
      </c>
      <c r="U22" s="254" t="str">
        <f>IF(ISERR(FIND(U$2,Stac!$P31))=FALSE,"+","-")</f>
        <v>-</v>
      </c>
      <c r="V22" s="254" t="str">
        <f>IF(ISERR(FIND(V$2,Stac!$P31))=FALSE,"+","-")</f>
        <v>-</v>
      </c>
      <c r="W22" s="254" t="str">
        <f>IF(ISERR(FIND(W$2,Stac!$P31))=FALSE,"+","-")</f>
        <v>-</v>
      </c>
      <c r="X22" s="254" t="str">
        <f>IF(ISERR(FIND(X$2,Stac!$P31))=FALSE,"+","-")</f>
        <v>-</v>
      </c>
      <c r="Y22" s="254" t="str">
        <f>IF(ISERR(FIND(Y$2,Stac!$P31))=FALSE,"+","-")</f>
        <v>-</v>
      </c>
      <c r="Z22" s="254" t="str">
        <f>IF(ISERR(FIND(Z$2,Stac!$P31))=FALSE,"+","-")</f>
        <v>+</v>
      </c>
      <c r="AA22" s="254" t="str">
        <f>IF(ISERR(FIND(AA$2,Stac!$P31))=FALSE,"+","-")</f>
        <v>-</v>
      </c>
      <c r="AB22" s="118" t="str">
        <f>Stac!C31</f>
        <v>Zarządzanie systemami rozproszonymi</v>
      </c>
      <c r="AC22" s="254" t="str">
        <f>IF(ISERR(FIND(AC$2,Stac!$Q31))=FALSE,"+","-")</f>
        <v>+</v>
      </c>
      <c r="AD22" s="254" t="str">
        <f>IF(ISERR(FIND(AD$2,Stac!$Q31))=FALSE,"+","-")</f>
        <v>+</v>
      </c>
      <c r="AE22" s="254" t="str">
        <f>IF(ISERR(FIND(AE$2,Stac!$Q31))=FALSE,"+","-")</f>
        <v>-</v>
      </c>
      <c r="AF22" s="254" t="str">
        <f>IF(ISERR(FIND(AF$2,Stac!$Q31))=FALSE,"+","-")</f>
        <v>-</v>
      </c>
    </row>
    <row r="23" spans="1:32" s="112" customFormat="1" x14ac:dyDescent="0.25">
      <c r="A23" s="163" t="str">
        <f>Stac!C32</f>
        <v>Konstrukcja systemów chmurowych</v>
      </c>
      <c r="B23" s="254" t="str">
        <f>IF(ISERR(FIND(B$2,Stac!$O32))=FALSE,"+","-")</f>
        <v>+</v>
      </c>
      <c r="C23" s="254" t="str">
        <f>IF(ISERR(FIND(C$2,Stac!$O32))=FALSE,"+","-")</f>
        <v>+</v>
      </c>
      <c r="D23" s="254" t="str">
        <f>IF(ISERR(FIND(D$2,Stac!$O32))=FALSE,"+","-")</f>
        <v>+</v>
      </c>
      <c r="E23" s="254" t="str">
        <f>IF(ISERR(FIND(E$2,Stac!$O32))=FALSE,"+","-")</f>
        <v>-</v>
      </c>
      <c r="F23" s="254" t="str">
        <f>IF(ISERR(FIND(F$2,Stac!$O32))=FALSE,"+","-")</f>
        <v>+</v>
      </c>
      <c r="G23" s="254" t="str">
        <f>IF(ISERR(FIND(G$2,Stac!$O32))=FALSE,"+","-")</f>
        <v>+</v>
      </c>
      <c r="H23" s="254" t="str">
        <f>IF(ISERR(FIND(H$2,Stac!$O32))=FALSE,"+","-")</f>
        <v>-</v>
      </c>
      <c r="I23" s="254" t="str">
        <f>IF(ISERR(FIND(I$2,Stac!$O32))=FALSE,"+","-")</f>
        <v>-</v>
      </c>
      <c r="J23" s="254" t="str">
        <f>IF(ISERR(FIND(J$2,Stac!$O32))=FALSE,"+","-")</f>
        <v>-</v>
      </c>
      <c r="K23" s="118" t="str">
        <f>Stac!C32</f>
        <v>Konstrukcja systemów chmurowych</v>
      </c>
      <c r="L23" s="254" t="str">
        <f>IF(ISERR(FIND(L$2,Stac!$P32))=FALSE,"+","-")</f>
        <v>+</v>
      </c>
      <c r="M23" s="254" t="str">
        <f>IF(ISERR(FIND(M$2,Stac!$P32))=FALSE,"+","-")</f>
        <v>-</v>
      </c>
      <c r="N23" s="254" t="str">
        <f>IF(ISERR(FIND(N$2,Stac!$P32))=FALSE,"+","-")</f>
        <v>-</v>
      </c>
      <c r="O23" s="254" t="str">
        <f>IF(ISERR(FIND(O$2,Stac!$P32))=FALSE,"+","-")</f>
        <v>+</v>
      </c>
      <c r="P23" s="254" t="str">
        <f>IF(ISERR(FIND(P$2,Stac!$P32))=FALSE,"+","-")</f>
        <v>+</v>
      </c>
      <c r="Q23" s="254" t="str">
        <f>IF(ISERR(FIND(Q$2,Stac!$P32))=FALSE,"+","-")</f>
        <v>+</v>
      </c>
      <c r="R23" s="254" t="str">
        <f>IF(ISERR(FIND(R$2,Stac!$P32))=FALSE,"+","-")</f>
        <v>-</v>
      </c>
      <c r="S23" s="254" t="str">
        <f>IF(ISERR(FIND(S$2,Stac!$P32))=FALSE,"+","-")</f>
        <v>+</v>
      </c>
      <c r="T23" s="254" t="str">
        <f>IF(ISERR(FIND(T$2,Stac!$P32))=FALSE,"+","-")</f>
        <v>+</v>
      </c>
      <c r="U23" s="254" t="str">
        <f>IF(ISERR(FIND(U$2,Stac!$P32))=FALSE,"+","-")</f>
        <v>-</v>
      </c>
      <c r="V23" s="254" t="str">
        <f>IF(ISERR(FIND(V$2,Stac!$P32))=FALSE,"+","-")</f>
        <v>-</v>
      </c>
      <c r="W23" s="254" t="str">
        <f>IF(ISERR(FIND(W$2,Stac!$P32))=FALSE,"+","-")</f>
        <v>-</v>
      </c>
      <c r="X23" s="254" t="str">
        <f>IF(ISERR(FIND(X$2,Stac!$P32))=FALSE,"+","-")</f>
        <v>-</v>
      </c>
      <c r="Y23" s="254" t="str">
        <f>IF(ISERR(FIND(Y$2,Stac!$P32))=FALSE,"+","-")</f>
        <v>-</v>
      </c>
      <c r="Z23" s="254" t="str">
        <f>IF(ISERR(FIND(Z$2,Stac!$P32))=FALSE,"+","-")</f>
        <v>-</v>
      </c>
      <c r="AA23" s="254" t="str">
        <f>IF(ISERR(FIND(AA$2,Stac!$P32))=FALSE,"+","-")</f>
        <v>+</v>
      </c>
      <c r="AB23" s="118" t="str">
        <f>Stac!C32</f>
        <v>Konstrukcja systemów chmurowych</v>
      </c>
      <c r="AC23" s="254" t="str">
        <f>IF(ISERR(FIND(AC$2,Stac!$Q32))=FALSE,"+","-")</f>
        <v>+</v>
      </c>
      <c r="AD23" s="254" t="str">
        <f>IF(ISERR(FIND(AD$2,Stac!$Q32))=FALSE,"+","-")</f>
        <v>+</v>
      </c>
      <c r="AE23" s="254" t="str">
        <f>IF(ISERR(FIND(AE$2,Stac!$Q32))=FALSE,"+","-")</f>
        <v>+</v>
      </c>
      <c r="AF23" s="254" t="str">
        <f>IF(ISERR(FIND(AF$2,Stac!$Q32))=FALSE,"+","-")</f>
        <v>-</v>
      </c>
    </row>
    <row r="24" spans="1:32" s="112" customFormat="1" x14ac:dyDescent="0.25">
      <c r="A24" s="163" t="str">
        <f>Stac!C33</f>
        <v>Rozproszone bazy danych</v>
      </c>
      <c r="B24" s="254" t="str">
        <f>IF(ISERR(FIND(B$2,Stac!$O33))=FALSE,"+","-")</f>
        <v>+</v>
      </c>
      <c r="C24" s="254" t="str">
        <f>IF(ISERR(FIND(C$2,Stac!$O33))=FALSE,"+","-")</f>
        <v>+</v>
      </c>
      <c r="D24" s="254" t="str">
        <f>IF(ISERR(FIND(D$2,Stac!$O33))=FALSE,"+","-")</f>
        <v>+</v>
      </c>
      <c r="E24" s="254" t="str">
        <f>IF(ISERR(FIND(E$2,Stac!$O33))=FALSE,"+","-")</f>
        <v>+</v>
      </c>
      <c r="F24" s="254" t="str">
        <f>IF(ISERR(FIND(F$2,Stac!$O33))=FALSE,"+","-")</f>
        <v>+</v>
      </c>
      <c r="G24" s="254" t="str">
        <f>IF(ISERR(FIND(G$2,Stac!$O33))=FALSE,"+","-")</f>
        <v>+</v>
      </c>
      <c r="H24" s="254" t="str">
        <f>IF(ISERR(FIND(H$2,Stac!$O33))=FALSE,"+","-")</f>
        <v>-</v>
      </c>
      <c r="I24" s="254" t="str">
        <f>IF(ISERR(FIND(I$2,Stac!$O33))=FALSE,"+","-")</f>
        <v>-</v>
      </c>
      <c r="J24" s="254" t="str">
        <f>IF(ISERR(FIND(J$2,Stac!$O33))=FALSE,"+","-")</f>
        <v>-</v>
      </c>
      <c r="K24" s="118" t="str">
        <f>Stac!C33</f>
        <v>Rozproszone bazy danych</v>
      </c>
      <c r="L24" s="254" t="str">
        <f>IF(ISERR(FIND(L$2,Stac!$P33))=FALSE,"+","-")</f>
        <v>+</v>
      </c>
      <c r="M24" s="254" t="str">
        <f>IF(ISERR(FIND(M$2,Stac!$P33))=FALSE,"+","-")</f>
        <v>-</v>
      </c>
      <c r="N24" s="254" t="str">
        <f>IF(ISERR(FIND(N$2,Stac!$P33))=FALSE,"+","-")</f>
        <v>-</v>
      </c>
      <c r="O24" s="254" t="str">
        <f>IF(ISERR(FIND(O$2,Stac!$P33))=FALSE,"+","-")</f>
        <v>+</v>
      </c>
      <c r="P24" s="254" t="str">
        <f>IF(ISERR(FIND(P$2,Stac!$P33))=FALSE,"+","-")</f>
        <v>+</v>
      </c>
      <c r="Q24" s="254" t="str">
        <f>IF(ISERR(FIND(Q$2,Stac!$P33))=FALSE,"+","-")</f>
        <v>+</v>
      </c>
      <c r="R24" s="254" t="str">
        <f>IF(ISERR(FIND(R$2,Stac!$P33))=FALSE,"+","-")</f>
        <v>-</v>
      </c>
      <c r="S24" s="254" t="str">
        <f>IF(ISERR(FIND(S$2,Stac!$P33))=FALSE,"+","-")</f>
        <v>-</v>
      </c>
      <c r="T24" s="254" t="str">
        <f>IF(ISERR(FIND(T$2,Stac!$P33))=FALSE,"+","-")</f>
        <v>+</v>
      </c>
      <c r="U24" s="254" t="str">
        <f>IF(ISERR(FIND(U$2,Stac!$P33))=FALSE,"+","-")</f>
        <v>+</v>
      </c>
      <c r="V24" s="254" t="str">
        <f>IF(ISERR(FIND(V$2,Stac!$P33))=FALSE,"+","-")</f>
        <v>+</v>
      </c>
      <c r="W24" s="254" t="str">
        <f>IF(ISERR(FIND(W$2,Stac!$P33))=FALSE,"+","-")</f>
        <v>-</v>
      </c>
      <c r="X24" s="254" t="str">
        <f>IF(ISERR(FIND(X$2,Stac!$P33))=FALSE,"+","-")</f>
        <v>-</v>
      </c>
      <c r="Y24" s="254" t="str">
        <f>IF(ISERR(FIND(Y$2,Stac!$P33))=FALSE,"+","-")</f>
        <v>-</v>
      </c>
      <c r="Z24" s="254" t="str">
        <f>IF(ISERR(FIND(Z$2,Stac!$P33))=FALSE,"+","-")</f>
        <v>+</v>
      </c>
      <c r="AA24" s="254" t="str">
        <f>IF(ISERR(FIND(AA$2,Stac!$P33))=FALSE,"+","-")</f>
        <v>+</v>
      </c>
      <c r="AB24" s="118" t="str">
        <f>Stac!C33</f>
        <v>Rozproszone bazy danych</v>
      </c>
      <c r="AC24" s="254" t="str">
        <f>IF(ISERR(FIND(AC$2,Stac!$Q33))=FALSE,"+","-")</f>
        <v>+</v>
      </c>
      <c r="AD24" s="254" t="str">
        <f>IF(ISERR(FIND(AD$2,Stac!$Q33))=FALSE,"+","-")</f>
        <v>+</v>
      </c>
      <c r="AE24" s="254" t="str">
        <f>IF(ISERR(FIND(AE$2,Stac!$Q33))=FALSE,"+","-")</f>
        <v>-</v>
      </c>
      <c r="AF24" s="254" t="str">
        <f>IF(ISERR(FIND(AF$2,Stac!$Q33))=FALSE,"+","-")</f>
        <v>-</v>
      </c>
    </row>
    <row r="25" spans="1:32" s="112" customFormat="1" x14ac:dyDescent="0.25">
      <c r="A25" s="163" t="str">
        <f>Stac!C34</f>
        <v>Systemy rozproszone dużej skali</v>
      </c>
      <c r="B25" s="254" t="str">
        <f>IF(ISERR(FIND(B$2,Stac!$O34))=FALSE,"+","-")</f>
        <v>+</v>
      </c>
      <c r="C25" s="254" t="str">
        <f>IF(ISERR(FIND(C$2,Stac!$O34))=FALSE,"+","-")</f>
        <v>+</v>
      </c>
      <c r="D25" s="254" t="str">
        <f>IF(ISERR(FIND(D$2,Stac!$O34))=FALSE,"+","-")</f>
        <v>-</v>
      </c>
      <c r="E25" s="254" t="str">
        <f>IF(ISERR(FIND(E$2,Stac!$O34))=FALSE,"+","-")</f>
        <v>-</v>
      </c>
      <c r="F25" s="254" t="str">
        <f>IF(ISERR(FIND(F$2,Stac!$O34))=FALSE,"+","-")</f>
        <v>+</v>
      </c>
      <c r="G25" s="254" t="str">
        <f>IF(ISERR(FIND(G$2,Stac!$O34))=FALSE,"+","-")</f>
        <v>-</v>
      </c>
      <c r="H25" s="254" t="str">
        <f>IF(ISERR(FIND(H$2,Stac!$O34))=FALSE,"+","-")</f>
        <v>-</v>
      </c>
      <c r="I25" s="254" t="str">
        <f>IF(ISERR(FIND(I$2,Stac!$O34))=FALSE,"+","-")</f>
        <v>-</v>
      </c>
      <c r="J25" s="254" t="str">
        <f>IF(ISERR(FIND(J$2,Stac!$O34))=FALSE,"+","-")</f>
        <v>-</v>
      </c>
      <c r="K25" s="118" t="str">
        <f>Stac!C34</f>
        <v>Systemy rozproszone dużej skali</v>
      </c>
      <c r="L25" s="254" t="str">
        <f>IF(ISERR(FIND(L$2,Stac!$P34))=FALSE,"+","-")</f>
        <v>-</v>
      </c>
      <c r="M25" s="254" t="str">
        <f>IF(ISERR(FIND(M$2,Stac!$P34))=FALSE,"+","-")</f>
        <v>-</v>
      </c>
      <c r="N25" s="254" t="str">
        <f>IF(ISERR(FIND(N$2,Stac!$P34))=FALSE,"+","-")</f>
        <v>-</v>
      </c>
      <c r="O25" s="254" t="str">
        <f>IF(ISERR(FIND(O$2,Stac!$P34))=FALSE,"+","-")</f>
        <v>+</v>
      </c>
      <c r="P25" s="254" t="str">
        <f>IF(ISERR(FIND(P$2,Stac!$P34))=FALSE,"+","-")</f>
        <v>+</v>
      </c>
      <c r="Q25" s="254" t="str">
        <f>IF(ISERR(FIND(Q$2,Stac!$P34))=FALSE,"+","-")</f>
        <v>+</v>
      </c>
      <c r="R25" s="254" t="str">
        <f>IF(ISERR(FIND(R$2,Stac!$P34))=FALSE,"+","-")</f>
        <v>-</v>
      </c>
      <c r="S25" s="254" t="str">
        <f>IF(ISERR(FIND(S$2,Stac!$P34))=FALSE,"+","-")</f>
        <v>+</v>
      </c>
      <c r="T25" s="254" t="str">
        <f>IF(ISERR(FIND(T$2,Stac!$P34))=FALSE,"+","-")</f>
        <v>+</v>
      </c>
      <c r="U25" s="254" t="str">
        <f>IF(ISERR(FIND(U$2,Stac!$P34))=FALSE,"+","-")</f>
        <v>+</v>
      </c>
      <c r="V25" s="254" t="str">
        <f>IF(ISERR(FIND(V$2,Stac!$P34))=FALSE,"+","-")</f>
        <v>+</v>
      </c>
      <c r="W25" s="254" t="str">
        <f>IF(ISERR(FIND(W$2,Stac!$P34))=FALSE,"+","-")</f>
        <v>-</v>
      </c>
      <c r="X25" s="254" t="str">
        <f>IF(ISERR(FIND(X$2,Stac!$P34))=FALSE,"+","-")</f>
        <v>-</v>
      </c>
      <c r="Y25" s="254" t="str">
        <f>IF(ISERR(FIND(Y$2,Stac!$P34))=FALSE,"+","-")</f>
        <v>-</v>
      </c>
      <c r="Z25" s="254" t="str">
        <f>IF(ISERR(FIND(Z$2,Stac!$P34))=FALSE,"+","-")</f>
        <v>-</v>
      </c>
      <c r="AA25" s="254" t="str">
        <f>IF(ISERR(FIND(AA$2,Stac!$P34))=FALSE,"+","-")</f>
        <v>-</v>
      </c>
      <c r="AB25" s="118" t="str">
        <f>Stac!C34</f>
        <v>Systemy rozproszone dużej skali</v>
      </c>
      <c r="AC25" s="254" t="str">
        <f>IF(ISERR(FIND(AC$2,Stac!$Q34))=FALSE,"+","-")</f>
        <v>+</v>
      </c>
      <c r="AD25" s="254" t="str">
        <f>IF(ISERR(FIND(AD$2,Stac!$Q34))=FALSE,"+","-")</f>
        <v>+</v>
      </c>
      <c r="AE25" s="254" t="str">
        <f>IF(ISERR(FIND(AE$2,Stac!$Q34))=FALSE,"+","-")</f>
        <v>-</v>
      </c>
      <c r="AF25" s="254" t="str">
        <f>IF(ISERR(FIND(AF$2,Stac!$Q34))=FALSE,"+","-")</f>
        <v>-</v>
      </c>
    </row>
    <row r="26" spans="1:32" s="112" customFormat="1" ht="25" x14ac:dyDescent="0.25">
      <c r="A26" s="163" t="str">
        <f>Stac!C35</f>
        <v>Pisanie prac naukowo-technicznych (Scientific &amp; Technical Writing)</v>
      </c>
      <c r="B26" s="254" t="str">
        <f>IF(ISERR(FIND(B$2,Stac!$O35))=FALSE,"+","-")</f>
        <v>-</v>
      </c>
      <c r="C26" s="254" t="str">
        <f>IF(ISERR(FIND(C$2,Stac!$O35))=FALSE,"+","-")</f>
        <v>-</v>
      </c>
      <c r="D26" s="254" t="str">
        <f>IF(ISERR(FIND(D$2,Stac!$O35))=FALSE,"+","-")</f>
        <v>-</v>
      </c>
      <c r="E26" s="254" t="str">
        <f>IF(ISERR(FIND(E$2,Stac!$O35))=FALSE,"+","-")</f>
        <v>-</v>
      </c>
      <c r="F26" s="254" t="str">
        <f>IF(ISERR(FIND(F$2,Stac!$O35))=FALSE,"+","-")</f>
        <v>-</v>
      </c>
      <c r="G26" s="254" t="str">
        <f>IF(ISERR(FIND(G$2,Stac!$O35))=FALSE,"+","-")</f>
        <v>-</v>
      </c>
      <c r="H26" s="254" t="str">
        <f>IF(ISERR(FIND(H$2,Stac!$O35))=FALSE,"+","-")</f>
        <v>-</v>
      </c>
      <c r="I26" s="254" t="str">
        <f>IF(ISERR(FIND(I$2,Stac!$O35))=FALSE,"+","-")</f>
        <v>-</v>
      </c>
      <c r="J26" s="254" t="str">
        <f>IF(ISERR(FIND(J$2,Stac!$O35))=FALSE,"+","-")</f>
        <v>-</v>
      </c>
      <c r="K26" s="118" t="str">
        <f>Stac!C35</f>
        <v>Pisanie prac naukowo-technicznych (Scientific &amp; Technical Writing)</v>
      </c>
      <c r="L26" s="254" t="str">
        <f>IF(ISERR(FIND(L$2,Stac!$P35))=FALSE,"+","-")</f>
        <v>+</v>
      </c>
      <c r="M26" s="254" t="str">
        <f>IF(ISERR(FIND(M$2,Stac!$P35))=FALSE,"+","-")</f>
        <v>-</v>
      </c>
      <c r="N26" s="254" t="str">
        <f>IF(ISERR(FIND(N$2,Stac!$P35))=FALSE,"+","-")</f>
        <v>-</v>
      </c>
      <c r="O26" s="254" t="str">
        <f>IF(ISERR(FIND(O$2,Stac!$P35))=FALSE,"+","-")</f>
        <v>-</v>
      </c>
      <c r="P26" s="254" t="str">
        <f>IF(ISERR(FIND(P$2,Stac!$P35))=FALSE,"+","-")</f>
        <v>-</v>
      </c>
      <c r="Q26" s="254" t="str">
        <f>IF(ISERR(FIND(Q$2,Stac!$P35))=FALSE,"+","-")</f>
        <v>-</v>
      </c>
      <c r="R26" s="254" t="str">
        <f>IF(ISERR(FIND(R$2,Stac!$P35))=FALSE,"+","-")</f>
        <v>-</v>
      </c>
      <c r="S26" s="254" t="str">
        <f>IF(ISERR(FIND(S$2,Stac!$P35))=FALSE,"+","-")</f>
        <v>-</v>
      </c>
      <c r="T26" s="254" t="str">
        <f>IF(ISERR(FIND(T$2,Stac!$P35))=FALSE,"+","-")</f>
        <v>-</v>
      </c>
      <c r="U26" s="254" t="str">
        <f>IF(ISERR(FIND(U$2,Stac!$P35))=FALSE,"+","-")</f>
        <v>-</v>
      </c>
      <c r="V26" s="254" t="str">
        <f>IF(ISERR(FIND(V$2,Stac!$P35))=FALSE,"+","-")</f>
        <v>-</v>
      </c>
      <c r="W26" s="254" t="str">
        <f>IF(ISERR(FIND(W$2,Stac!$P35))=FALSE,"+","-")</f>
        <v>+</v>
      </c>
      <c r="X26" s="254" t="str">
        <f>IF(ISERR(FIND(X$2,Stac!$P35))=FALSE,"+","-")</f>
        <v>+</v>
      </c>
      <c r="Y26" s="254" t="str">
        <f>IF(ISERR(FIND(Y$2,Stac!$P35))=FALSE,"+","-")</f>
        <v>+</v>
      </c>
      <c r="Z26" s="254" t="str">
        <f>IF(ISERR(FIND(Z$2,Stac!$P35))=FALSE,"+","-")</f>
        <v>-</v>
      </c>
      <c r="AA26" s="254" t="str">
        <f>IF(ISERR(FIND(AA$2,Stac!$P35))=FALSE,"+","-")</f>
        <v>-</v>
      </c>
      <c r="AB26" s="118" t="str">
        <f>Stac!C35</f>
        <v>Pisanie prac naukowo-technicznych (Scientific &amp; Technical Writing)</v>
      </c>
      <c r="AC26" s="254" t="str">
        <f>IF(ISERR(FIND(AC$2,Stac!$Q35))=FALSE,"+","-")</f>
        <v>-</v>
      </c>
      <c r="AD26" s="254" t="str">
        <f>IF(ISERR(FIND(AD$2,Stac!$Q35))=FALSE,"+","-")</f>
        <v>-</v>
      </c>
      <c r="AE26" s="254" t="str">
        <f>IF(ISERR(FIND(AE$2,Stac!$Q35))=FALSE,"+","-")</f>
        <v>+</v>
      </c>
      <c r="AF26" s="254" t="str">
        <f>IF(ISERR(FIND(AF$2,Stac!$Q35))=FALSE,"+","-")</f>
        <v>-</v>
      </c>
    </row>
    <row r="27" spans="1:32" s="112" customFormat="1" x14ac:dyDescent="0.25">
      <c r="A27" s="163" t="str">
        <f>Stac!C36</f>
        <v>Pracownia badawczo-problemowa</v>
      </c>
      <c r="B27" s="254" t="str">
        <f>IF(ISERR(FIND(B$2,Stac!$O36))=FALSE,"+","-")</f>
        <v>-</v>
      </c>
      <c r="C27" s="254" t="str">
        <f>IF(ISERR(FIND(C$2,Stac!$O36))=FALSE,"+","-")</f>
        <v>+</v>
      </c>
      <c r="D27" s="254" t="str">
        <f>IF(ISERR(FIND(D$2,Stac!$O36))=FALSE,"+","-")</f>
        <v>+</v>
      </c>
      <c r="E27" s="254" t="str">
        <f>IF(ISERR(FIND(E$2,Stac!$O36))=FALSE,"+","-")</f>
        <v>+</v>
      </c>
      <c r="F27" s="254" t="str">
        <f>IF(ISERR(FIND(F$2,Stac!$O36))=FALSE,"+","-")</f>
        <v>+</v>
      </c>
      <c r="G27" s="254" t="str">
        <f>IF(ISERR(FIND(G$2,Stac!$O36))=FALSE,"+","-")</f>
        <v>+</v>
      </c>
      <c r="H27" s="254" t="str">
        <f>IF(ISERR(FIND(H$2,Stac!$O36))=FALSE,"+","-")</f>
        <v>+</v>
      </c>
      <c r="I27" s="254" t="str">
        <f>IF(ISERR(FIND(I$2,Stac!$O36))=FALSE,"+","-")</f>
        <v>-</v>
      </c>
      <c r="J27" s="254" t="str">
        <f>IF(ISERR(FIND(J$2,Stac!$O36))=FALSE,"+","-")</f>
        <v>-</v>
      </c>
      <c r="K27" s="118" t="str">
        <f>Stac!C36</f>
        <v>Pracownia badawczo-problemowa</v>
      </c>
      <c r="L27" s="254" t="str">
        <f>IF(ISERR(FIND(L$2,Stac!$P36))=FALSE,"+","-")</f>
        <v>+</v>
      </c>
      <c r="M27" s="254" t="str">
        <f>IF(ISERR(FIND(M$2,Stac!$P36))=FALSE,"+","-")</f>
        <v>-</v>
      </c>
      <c r="N27" s="254" t="str">
        <f>IF(ISERR(FIND(N$2,Stac!$P36))=FALSE,"+","-")</f>
        <v>+</v>
      </c>
      <c r="O27" s="254" t="str">
        <f>IF(ISERR(FIND(O$2,Stac!$P36))=FALSE,"+","-")</f>
        <v>+</v>
      </c>
      <c r="P27" s="254" t="str">
        <f>IF(ISERR(FIND(P$2,Stac!$P36))=FALSE,"+","-")</f>
        <v>-</v>
      </c>
      <c r="Q27" s="254" t="str">
        <f>IF(ISERR(FIND(Q$2,Stac!$P36))=FALSE,"+","-")</f>
        <v>+</v>
      </c>
      <c r="R27" s="254" t="str">
        <f>IF(ISERR(FIND(R$2,Stac!$P36))=FALSE,"+","-")</f>
        <v>-</v>
      </c>
      <c r="S27" s="254" t="str">
        <f>IF(ISERR(FIND(S$2,Stac!$P36))=FALSE,"+","-")</f>
        <v>-</v>
      </c>
      <c r="T27" s="254" t="str">
        <f>IF(ISERR(FIND(T$2,Stac!$P36))=FALSE,"+","-")</f>
        <v>-</v>
      </c>
      <c r="U27" s="254" t="str">
        <f>IF(ISERR(FIND(U$2,Stac!$P36))=FALSE,"+","-")</f>
        <v>+</v>
      </c>
      <c r="V27" s="254" t="str">
        <f>IF(ISERR(FIND(V$2,Stac!$P36))=FALSE,"+","-")</f>
        <v>-</v>
      </c>
      <c r="W27" s="254" t="str">
        <f>IF(ISERR(FIND(W$2,Stac!$P36))=FALSE,"+","-")</f>
        <v>-</v>
      </c>
      <c r="X27" s="254" t="str">
        <f>IF(ISERR(FIND(X$2,Stac!$P36))=FALSE,"+","-")</f>
        <v>+</v>
      </c>
      <c r="Y27" s="254" t="str">
        <f>IF(ISERR(FIND(Y$2,Stac!$P36))=FALSE,"+","-")</f>
        <v>-</v>
      </c>
      <c r="Z27" s="254" t="str">
        <f>IF(ISERR(FIND(Z$2,Stac!$P36))=FALSE,"+","-")</f>
        <v>+</v>
      </c>
      <c r="AA27" s="254" t="str">
        <f>IF(ISERR(FIND(AA$2,Stac!$P36))=FALSE,"+","-")</f>
        <v>+</v>
      </c>
      <c r="AB27" s="118" t="str">
        <f>Stac!C36</f>
        <v>Pracownia badawczo-problemowa</v>
      </c>
      <c r="AC27" s="254" t="str">
        <f>IF(ISERR(FIND(AC$2,Stac!$Q36))=FALSE,"+","-")</f>
        <v>+</v>
      </c>
      <c r="AD27" s="254" t="str">
        <f>IF(ISERR(FIND(AD$2,Stac!$Q36))=FALSE,"+","-")</f>
        <v>+</v>
      </c>
      <c r="AE27" s="254" t="str">
        <f>IF(ISERR(FIND(AE$2,Stac!$Q36))=FALSE,"+","-")</f>
        <v>+</v>
      </c>
      <c r="AF27" s="254" t="str">
        <f>IF(ISERR(FIND(AF$2,Stac!$Q36))=FALSE,"+","-")</f>
        <v>+</v>
      </c>
    </row>
    <row r="28" spans="1:32" s="112" customFormat="1" ht="25" x14ac:dyDescent="0.25">
      <c r="A28" s="163" t="str">
        <f>Stac!C37</f>
        <v>Nowoczesne technologie informatyczne w zastosowaniach branży IT</v>
      </c>
      <c r="B28" s="254" t="str">
        <f>IF(ISERR(FIND(B$2,Stac!$O37))=FALSE,"+","-")</f>
        <v>-</v>
      </c>
      <c r="C28" s="254" t="str">
        <f>IF(ISERR(FIND(C$2,Stac!$O37))=FALSE,"+","-")</f>
        <v>-</v>
      </c>
      <c r="D28" s="254" t="str">
        <f>IF(ISERR(FIND(D$2,Stac!$O37))=FALSE,"+","-")</f>
        <v>-</v>
      </c>
      <c r="E28" s="254" t="str">
        <f>IF(ISERR(FIND(E$2,Stac!$O37))=FALSE,"+","-")</f>
        <v>+</v>
      </c>
      <c r="F28" s="254" t="str">
        <f>IF(ISERR(FIND(F$2,Stac!$O37))=FALSE,"+","-")</f>
        <v>+</v>
      </c>
      <c r="G28" s="254" t="str">
        <f>IF(ISERR(FIND(G$2,Stac!$O37))=FALSE,"+","-")</f>
        <v>-</v>
      </c>
      <c r="H28" s="254" t="str">
        <f>IF(ISERR(FIND(H$2,Stac!$O37))=FALSE,"+","-")</f>
        <v>-</v>
      </c>
      <c r="I28" s="254" t="str">
        <f>IF(ISERR(FIND(I$2,Stac!$O37))=FALSE,"+","-")</f>
        <v>-</v>
      </c>
      <c r="J28" s="254" t="str">
        <f>IF(ISERR(FIND(J$2,Stac!$O37))=FALSE,"+","-")</f>
        <v>+</v>
      </c>
      <c r="K28" s="118" t="str">
        <f>Stac!C37</f>
        <v>Nowoczesne technologie informatyczne w zastosowaniach branży IT</v>
      </c>
      <c r="L28" s="254" t="str">
        <f>IF(ISERR(FIND(L$2,Stac!$P37))=FALSE,"+","-")</f>
        <v>-</v>
      </c>
      <c r="M28" s="254" t="str">
        <f>IF(ISERR(FIND(M$2,Stac!$P37))=FALSE,"+","-")</f>
        <v>-</v>
      </c>
      <c r="N28" s="254" t="str">
        <f>IF(ISERR(FIND(N$2,Stac!$P37))=FALSE,"+","-")</f>
        <v>-</v>
      </c>
      <c r="O28" s="254" t="str">
        <f>IF(ISERR(FIND(O$2,Stac!$P37))=FALSE,"+","-")</f>
        <v>-</v>
      </c>
      <c r="P28" s="254" t="str">
        <f>IF(ISERR(FIND(P$2,Stac!$P37))=FALSE,"+","-")</f>
        <v>+</v>
      </c>
      <c r="Q28" s="254" t="str">
        <f>IF(ISERR(FIND(Q$2,Stac!$P37))=FALSE,"+","-")</f>
        <v>+</v>
      </c>
      <c r="R28" s="254" t="str">
        <f>IF(ISERR(FIND(R$2,Stac!$P37))=FALSE,"+","-")</f>
        <v>-</v>
      </c>
      <c r="S28" s="254" t="str">
        <f>IF(ISERR(FIND(S$2,Stac!$P37))=FALSE,"+","-")</f>
        <v>+</v>
      </c>
      <c r="T28" s="254" t="str">
        <f>IF(ISERR(FIND(T$2,Stac!$P37))=FALSE,"+","-")</f>
        <v>+</v>
      </c>
      <c r="U28" s="254" t="str">
        <f>IF(ISERR(FIND(U$2,Stac!$P37))=FALSE,"+","-")</f>
        <v>-</v>
      </c>
      <c r="V28" s="254" t="str">
        <f>IF(ISERR(FIND(V$2,Stac!$P37))=FALSE,"+","-")</f>
        <v>-</v>
      </c>
      <c r="W28" s="254" t="str">
        <f>IF(ISERR(FIND(W$2,Stac!$P37))=FALSE,"+","-")</f>
        <v>-</v>
      </c>
      <c r="X28" s="254" t="str">
        <f>IF(ISERR(FIND(X$2,Stac!$P37))=FALSE,"+","-")</f>
        <v>-</v>
      </c>
      <c r="Y28" s="254" t="str">
        <f>IF(ISERR(FIND(Y$2,Stac!$P37))=FALSE,"+","-")</f>
        <v>-</v>
      </c>
      <c r="Z28" s="254" t="str">
        <f>IF(ISERR(FIND(Z$2,Stac!$P37))=FALSE,"+","-")</f>
        <v>-</v>
      </c>
      <c r="AA28" s="254" t="str">
        <f>IF(ISERR(FIND(AA$2,Stac!$P37))=FALSE,"+","-")</f>
        <v>+</v>
      </c>
      <c r="AB28" s="118" t="str">
        <f>Stac!C37</f>
        <v>Nowoczesne technologie informatyczne w zastosowaniach branży IT</v>
      </c>
      <c r="AC28" s="254" t="str">
        <f>IF(ISERR(FIND(AC$2,Stac!$Q37))=FALSE,"+","-")</f>
        <v>+</v>
      </c>
      <c r="AD28" s="254" t="str">
        <f>IF(ISERR(FIND(AD$2,Stac!$Q37))=FALSE,"+","-")</f>
        <v>+</v>
      </c>
      <c r="AE28" s="254" t="str">
        <f>IF(ISERR(FIND(AE$2,Stac!$Q37))=FALSE,"+","-")</f>
        <v>-</v>
      </c>
      <c r="AF28" s="254" t="str">
        <f>IF(ISERR(FIND(AF$2,Stac!$Q37))=FALSE,"+","-")</f>
        <v>-</v>
      </c>
    </row>
    <row r="29" spans="1:32" s="112" customFormat="1" hidden="1" x14ac:dyDescent="0.25">
      <c r="A29" s="163">
        <f>Stac!C39</f>
        <v>0</v>
      </c>
      <c r="B29" s="254" t="str">
        <f>IF(ISERR(FIND(B$2,Stac!$O39))=FALSE,"+","-")</f>
        <v>-</v>
      </c>
      <c r="C29" s="254" t="str">
        <f>IF(ISERR(FIND(C$2,Stac!$O39))=FALSE,"+","-")</f>
        <v>-</v>
      </c>
      <c r="D29" s="254" t="str">
        <f>IF(ISERR(FIND(D$2,Stac!$O39))=FALSE,"+","-")</f>
        <v>-</v>
      </c>
      <c r="E29" s="254" t="str">
        <f>IF(ISERR(FIND(E$2,Stac!$O39))=FALSE,"+","-")</f>
        <v>-</v>
      </c>
      <c r="F29" s="254" t="str">
        <f>IF(ISERR(FIND(F$2,Stac!$O39))=FALSE,"+","-")</f>
        <v>-</v>
      </c>
      <c r="G29" s="254" t="str">
        <f>IF(ISERR(FIND(G$2,Stac!$O39))=FALSE,"+","-")</f>
        <v>-</v>
      </c>
      <c r="H29" s="254" t="str">
        <f>IF(ISERR(FIND(H$2,Stac!$O39))=FALSE,"+","-")</f>
        <v>-</v>
      </c>
      <c r="I29" s="254" t="str">
        <f>IF(ISERR(FIND(I$2,Stac!$O39))=FALSE,"+","-")</f>
        <v>-</v>
      </c>
      <c r="J29" s="254" t="str">
        <f>IF(ISERR(FIND(J$2,Stac!$O39))=FALSE,"+","-")</f>
        <v>-</v>
      </c>
      <c r="K29" s="118">
        <f>Stac!C39</f>
        <v>0</v>
      </c>
      <c r="L29" s="254" t="str">
        <f>IF(ISERR(FIND(L$2,Stac!$P39))=FALSE,"+","-")</f>
        <v>-</v>
      </c>
      <c r="M29" s="254" t="str">
        <f>IF(ISERR(FIND(M$2,Stac!$P39))=FALSE,"+","-")</f>
        <v>-</v>
      </c>
      <c r="N29" s="254" t="str">
        <f>IF(ISERR(FIND(N$2,Stac!$P39))=FALSE,"+","-")</f>
        <v>-</v>
      </c>
      <c r="O29" s="254" t="str">
        <f>IF(ISERR(FIND(O$2,Stac!$P39))=FALSE,"+","-")</f>
        <v>-</v>
      </c>
      <c r="P29" s="254" t="str">
        <f>IF(ISERR(FIND(P$2,Stac!$P39))=FALSE,"+","-")</f>
        <v>-</v>
      </c>
      <c r="Q29" s="254" t="str">
        <f>IF(ISERR(FIND(Q$2,Stac!$P39))=FALSE,"+","-")</f>
        <v>-</v>
      </c>
      <c r="R29" s="254" t="str">
        <f>IF(ISERR(FIND(R$2,Stac!$P39))=FALSE,"+","-")</f>
        <v>-</v>
      </c>
      <c r="S29" s="254" t="str">
        <f>IF(ISERR(FIND(S$2,Stac!$P39))=FALSE,"+","-")</f>
        <v>-</v>
      </c>
      <c r="T29" s="254" t="str">
        <f>IF(ISERR(FIND(T$2,Stac!$P39))=FALSE,"+","-")</f>
        <v>-</v>
      </c>
      <c r="U29" s="254" t="str">
        <f>IF(ISERR(FIND(U$2,Stac!$P39))=FALSE,"+","-")</f>
        <v>-</v>
      </c>
      <c r="V29" s="254" t="str">
        <f>IF(ISERR(FIND(V$2,Stac!$P39))=FALSE,"+","-")</f>
        <v>-</v>
      </c>
      <c r="W29" s="254" t="str">
        <f>IF(ISERR(FIND(W$2,Stac!$P39))=FALSE,"+","-")</f>
        <v>-</v>
      </c>
      <c r="X29" s="254" t="str">
        <f>IF(ISERR(FIND(X$2,Stac!$P39))=FALSE,"+","-")</f>
        <v>-</v>
      </c>
      <c r="Y29" s="254" t="str">
        <f>IF(ISERR(FIND(Y$2,Stac!$P39))=FALSE,"+","-")</f>
        <v>-</v>
      </c>
      <c r="Z29" s="254" t="str">
        <f>IF(ISERR(FIND(Z$2,Stac!$P39))=FALSE,"+","-")</f>
        <v>-</v>
      </c>
      <c r="AA29" s="254" t="str">
        <f>IF(ISERR(FIND(AA$2,Stac!$P39))=FALSE,"+","-")</f>
        <v>-</v>
      </c>
      <c r="AB29" s="118">
        <f>Stac!C39</f>
        <v>0</v>
      </c>
      <c r="AC29" s="254" t="str">
        <f>IF(ISERR(FIND(AC$2,Stac!$Q39))=FALSE,"+","-")</f>
        <v>-</v>
      </c>
      <c r="AD29" s="254" t="str">
        <f>IF(ISERR(FIND(AD$2,Stac!$Q39))=FALSE,"+","-")</f>
        <v>-</v>
      </c>
      <c r="AE29" s="254" t="str">
        <f>IF(ISERR(FIND(AE$2,Stac!$Q39))=FALSE,"+","-")</f>
        <v>-</v>
      </c>
      <c r="AF29" s="254" t="str">
        <f>IF(ISERR(FIND(AF$2,Stac!$Q39))=FALSE,"+","-")</f>
        <v>-</v>
      </c>
    </row>
    <row r="30" spans="1:32" s="112" customFormat="1" hidden="1" x14ac:dyDescent="0.25">
      <c r="A30" s="163">
        <f>Stac!C40</f>
        <v>0</v>
      </c>
      <c r="B30" s="254" t="str">
        <f>IF(ISERR(FIND(B$2,Stac!$O40))=FALSE,"+","-")</f>
        <v>-</v>
      </c>
      <c r="C30" s="254" t="str">
        <f>IF(ISERR(FIND(C$2,Stac!$O40))=FALSE,"+","-")</f>
        <v>-</v>
      </c>
      <c r="D30" s="254" t="str">
        <f>IF(ISERR(FIND(D$2,Stac!$O40))=FALSE,"+","-")</f>
        <v>-</v>
      </c>
      <c r="E30" s="254" t="str">
        <f>IF(ISERR(FIND(E$2,Stac!$O40))=FALSE,"+","-")</f>
        <v>-</v>
      </c>
      <c r="F30" s="254" t="str">
        <f>IF(ISERR(FIND(F$2,Stac!$O40))=FALSE,"+","-")</f>
        <v>-</v>
      </c>
      <c r="G30" s="254" t="str">
        <f>IF(ISERR(FIND(G$2,Stac!$O40))=FALSE,"+","-")</f>
        <v>-</v>
      </c>
      <c r="H30" s="254" t="str">
        <f>IF(ISERR(FIND(H$2,Stac!$O40))=FALSE,"+","-")</f>
        <v>-</v>
      </c>
      <c r="I30" s="254" t="str">
        <f>IF(ISERR(FIND(I$2,Stac!$O40))=FALSE,"+","-")</f>
        <v>-</v>
      </c>
      <c r="J30" s="254" t="str">
        <f>IF(ISERR(FIND(J$2,Stac!$O40))=FALSE,"+","-")</f>
        <v>-</v>
      </c>
      <c r="K30" s="118">
        <f>Stac!C40</f>
        <v>0</v>
      </c>
      <c r="L30" s="254" t="str">
        <f>IF(ISERR(FIND(L$2,Stac!$P40))=FALSE,"+","-")</f>
        <v>-</v>
      </c>
      <c r="M30" s="254" t="str">
        <f>IF(ISERR(FIND(M$2,Stac!$P40))=FALSE,"+","-")</f>
        <v>-</v>
      </c>
      <c r="N30" s="254" t="str">
        <f>IF(ISERR(FIND(N$2,Stac!$P40))=FALSE,"+","-")</f>
        <v>-</v>
      </c>
      <c r="O30" s="254" t="str">
        <f>IF(ISERR(FIND(O$2,Stac!$P40))=FALSE,"+","-")</f>
        <v>-</v>
      </c>
      <c r="P30" s="254" t="str">
        <f>IF(ISERR(FIND(P$2,Stac!$P40))=FALSE,"+","-")</f>
        <v>-</v>
      </c>
      <c r="Q30" s="254" t="str">
        <f>IF(ISERR(FIND(Q$2,Stac!$P40))=FALSE,"+","-")</f>
        <v>-</v>
      </c>
      <c r="R30" s="254" t="str">
        <f>IF(ISERR(FIND(R$2,Stac!$P40))=FALSE,"+","-")</f>
        <v>-</v>
      </c>
      <c r="S30" s="254" t="str">
        <f>IF(ISERR(FIND(S$2,Stac!$P40))=FALSE,"+","-")</f>
        <v>-</v>
      </c>
      <c r="T30" s="254" t="str">
        <f>IF(ISERR(FIND(T$2,Stac!$P40))=FALSE,"+","-")</f>
        <v>-</v>
      </c>
      <c r="U30" s="254" t="str">
        <f>IF(ISERR(FIND(U$2,Stac!$P40))=FALSE,"+","-")</f>
        <v>-</v>
      </c>
      <c r="V30" s="254" t="str">
        <f>IF(ISERR(FIND(V$2,Stac!$P40))=FALSE,"+","-")</f>
        <v>-</v>
      </c>
      <c r="W30" s="254" t="str">
        <f>IF(ISERR(FIND(W$2,Stac!$P40))=FALSE,"+","-")</f>
        <v>-</v>
      </c>
      <c r="X30" s="254" t="str">
        <f>IF(ISERR(FIND(X$2,Stac!$P40))=FALSE,"+","-")</f>
        <v>-</v>
      </c>
      <c r="Y30" s="254" t="str">
        <f>IF(ISERR(FIND(Y$2,Stac!$P40))=FALSE,"+","-")</f>
        <v>-</v>
      </c>
      <c r="Z30" s="254" t="str">
        <f>IF(ISERR(FIND(Z$2,Stac!$P40))=FALSE,"+","-")</f>
        <v>-</v>
      </c>
      <c r="AA30" s="254" t="str">
        <f>IF(ISERR(FIND(AA$2,Stac!$P40))=FALSE,"+","-")</f>
        <v>-</v>
      </c>
      <c r="AB30" s="118">
        <f>Stac!C40</f>
        <v>0</v>
      </c>
      <c r="AC30" s="254" t="str">
        <f>IF(ISERR(FIND(AC$2,Stac!$Q40))=FALSE,"+","-")</f>
        <v>-</v>
      </c>
      <c r="AD30" s="254" t="str">
        <f>IF(ISERR(FIND(AD$2,Stac!$Q40))=FALSE,"+","-")</f>
        <v>-</v>
      </c>
      <c r="AE30" s="254" t="str">
        <f>IF(ISERR(FIND(AE$2,Stac!$Q40))=FALSE,"+","-")</f>
        <v>-</v>
      </c>
      <c r="AF30" s="254" t="str">
        <f>IF(ISERR(FIND(AF$2,Stac!$Q40))=FALSE,"+","-")</f>
        <v>-</v>
      </c>
    </row>
    <row r="31" spans="1:32" s="112" customFormat="1" x14ac:dyDescent="0.25">
      <c r="A31" s="89" t="str">
        <f>Stac!C41</f>
        <v>Semestr 3:</v>
      </c>
      <c r="B31" s="254" t="str">
        <f>IF(ISERR(FIND(B$2,Stac!$O41))=FALSE,"+","-")</f>
        <v>-</v>
      </c>
      <c r="C31" s="254" t="str">
        <f>IF(ISERR(FIND(C$2,Stac!$O41))=FALSE,"+","-")</f>
        <v>-</v>
      </c>
      <c r="D31" s="254" t="str">
        <f>IF(ISERR(FIND(D$2,Stac!$O41))=FALSE,"+","-")</f>
        <v>-</v>
      </c>
      <c r="E31" s="254" t="str">
        <f>IF(ISERR(FIND(E$2,Stac!$O41))=FALSE,"+","-")</f>
        <v>-</v>
      </c>
      <c r="F31" s="254" t="str">
        <f>IF(ISERR(FIND(F$2,Stac!$O41))=FALSE,"+","-")</f>
        <v>-</v>
      </c>
      <c r="G31" s="254" t="str">
        <f>IF(ISERR(FIND(G$2,Stac!$O41))=FALSE,"+","-")</f>
        <v>-</v>
      </c>
      <c r="H31" s="254" t="str">
        <f>IF(ISERR(FIND(H$2,Stac!$O41))=FALSE,"+","-")</f>
        <v>-</v>
      </c>
      <c r="I31" s="254" t="str">
        <f>IF(ISERR(FIND(I$2,Stac!$O41))=FALSE,"+","-")</f>
        <v>-</v>
      </c>
      <c r="J31" s="254" t="str">
        <f>IF(ISERR(FIND(J$2,Stac!$O41))=FALSE,"+","-")</f>
        <v>-</v>
      </c>
      <c r="K31" s="89" t="str">
        <f>Stac!C41</f>
        <v>Semestr 3:</v>
      </c>
      <c r="L31" s="254" t="str">
        <f>IF(ISERR(FIND(L$2,Stac!$P41))=FALSE,"+","-")</f>
        <v>-</v>
      </c>
      <c r="M31" s="254" t="str">
        <f>IF(ISERR(FIND(M$2,Stac!$P41))=FALSE,"+","-")</f>
        <v>-</v>
      </c>
      <c r="N31" s="254" t="str">
        <f>IF(ISERR(FIND(N$2,Stac!$P41))=FALSE,"+","-")</f>
        <v>-</v>
      </c>
      <c r="O31" s="254" t="str">
        <f>IF(ISERR(FIND(O$2,Stac!$P41))=FALSE,"+","-")</f>
        <v>-</v>
      </c>
      <c r="P31" s="254" t="str">
        <f>IF(ISERR(FIND(P$2,Stac!$P41))=FALSE,"+","-")</f>
        <v>-</v>
      </c>
      <c r="Q31" s="254" t="str">
        <f>IF(ISERR(FIND(Q$2,Stac!$P41))=FALSE,"+","-")</f>
        <v>-</v>
      </c>
      <c r="R31" s="254" t="str">
        <f>IF(ISERR(FIND(R$2,Stac!$P41))=FALSE,"+","-")</f>
        <v>-</v>
      </c>
      <c r="S31" s="254" t="str">
        <f>IF(ISERR(FIND(S$2,Stac!$P41))=FALSE,"+","-")</f>
        <v>-</v>
      </c>
      <c r="T31" s="254" t="str">
        <f>IF(ISERR(FIND(T$2,Stac!$P41))=FALSE,"+","-")</f>
        <v>-</v>
      </c>
      <c r="U31" s="254" t="str">
        <f>IF(ISERR(FIND(U$2,Stac!$P41))=FALSE,"+","-")</f>
        <v>-</v>
      </c>
      <c r="V31" s="254" t="str">
        <f>IF(ISERR(FIND(V$2,Stac!$P41))=FALSE,"+","-")</f>
        <v>-</v>
      </c>
      <c r="W31" s="254" t="str">
        <f>IF(ISERR(FIND(W$2,Stac!$P41))=FALSE,"+","-")</f>
        <v>-</v>
      </c>
      <c r="X31" s="254" t="str">
        <f>IF(ISERR(FIND(X$2,Stac!$P41))=FALSE,"+","-")</f>
        <v>-</v>
      </c>
      <c r="Y31" s="254" t="str">
        <f>IF(ISERR(FIND(Y$2,Stac!$P41))=FALSE,"+","-")</f>
        <v>-</v>
      </c>
      <c r="Z31" s="254" t="str">
        <f>IF(ISERR(FIND(Z$2,Stac!$P41))=FALSE,"+","-")</f>
        <v>-</v>
      </c>
      <c r="AA31" s="254" t="str">
        <f>IF(ISERR(FIND(AA$2,Stac!$P41))=FALSE,"+","-")</f>
        <v>-</v>
      </c>
      <c r="AB31" s="89" t="str">
        <f>Stac!C41</f>
        <v>Semestr 3:</v>
      </c>
      <c r="AC31" s="254" t="str">
        <f>IF(ISERR(FIND(AC$2,Stac!$Q41))=FALSE,"+","-")</f>
        <v>-</v>
      </c>
      <c r="AD31" s="254" t="str">
        <f>IF(ISERR(FIND(AD$2,Stac!$Q41))=FALSE,"+","-")</f>
        <v>-</v>
      </c>
      <c r="AE31" s="254" t="str">
        <f>IF(ISERR(FIND(AE$2,Stac!$Q41))=FALSE,"+","-")</f>
        <v>-</v>
      </c>
      <c r="AF31" s="254" t="str">
        <f>IF(ISERR(FIND(AF$2,Stac!$Q41))=FALSE,"+","-")</f>
        <v>-</v>
      </c>
    </row>
    <row r="32" spans="1:32" s="112" customFormat="1" hidden="1" x14ac:dyDescent="0.25">
      <c r="A32" s="89" t="str">
        <f>Stac!C42</f>
        <v>Moduł kształcenia</v>
      </c>
      <c r="B32" s="254" t="str">
        <f>IF(ISERR(FIND(B$2,Stac!$O42))=FALSE,"+","-")</f>
        <v>-</v>
      </c>
      <c r="C32" s="254" t="str">
        <f>IF(ISERR(FIND(C$2,Stac!$O42))=FALSE,"+","-")</f>
        <v>-</v>
      </c>
      <c r="D32" s="254" t="str">
        <f>IF(ISERR(FIND(D$2,Stac!$O42))=FALSE,"+","-")</f>
        <v>-</v>
      </c>
      <c r="E32" s="254" t="str">
        <f>IF(ISERR(FIND(E$2,Stac!$O42))=FALSE,"+","-")</f>
        <v>-</v>
      </c>
      <c r="F32" s="254" t="str">
        <f>IF(ISERR(FIND(F$2,Stac!$O42))=FALSE,"+","-")</f>
        <v>-</v>
      </c>
      <c r="G32" s="254" t="str">
        <f>IF(ISERR(FIND(G$2,Stac!$O42))=FALSE,"+","-")</f>
        <v>-</v>
      </c>
      <c r="H32" s="254" t="str">
        <f>IF(ISERR(FIND(H$2,Stac!$O42))=FALSE,"+","-")</f>
        <v>-</v>
      </c>
      <c r="I32" s="254" t="str">
        <f>IF(ISERR(FIND(I$2,Stac!$O42))=FALSE,"+","-")</f>
        <v>-</v>
      </c>
      <c r="J32" s="254" t="str">
        <f>IF(ISERR(FIND(J$2,Stac!$O42))=FALSE,"+","-")</f>
        <v>-</v>
      </c>
      <c r="K32" s="89" t="str">
        <f>Stac!C42</f>
        <v>Moduł kształcenia</v>
      </c>
      <c r="L32" s="254" t="str">
        <f>IF(ISERR(FIND(L$2,Stac!$P42))=FALSE,"+","-")</f>
        <v>-</v>
      </c>
      <c r="M32" s="254" t="str">
        <f>IF(ISERR(FIND(M$2,Stac!$P42))=FALSE,"+","-")</f>
        <v>-</v>
      </c>
      <c r="N32" s="254" t="str">
        <f>IF(ISERR(FIND(N$2,Stac!$P42))=FALSE,"+","-")</f>
        <v>-</v>
      </c>
      <c r="O32" s="254" t="str">
        <f>IF(ISERR(FIND(O$2,Stac!$P42))=FALSE,"+","-")</f>
        <v>-</v>
      </c>
      <c r="P32" s="254" t="str">
        <f>IF(ISERR(FIND(P$2,Stac!$P42))=FALSE,"+","-")</f>
        <v>-</v>
      </c>
      <c r="Q32" s="254" t="str">
        <f>IF(ISERR(FIND(Q$2,Stac!$P42))=FALSE,"+","-")</f>
        <v>-</v>
      </c>
      <c r="R32" s="254" t="str">
        <f>IF(ISERR(FIND(R$2,Stac!$P42))=FALSE,"+","-")</f>
        <v>-</v>
      </c>
      <c r="S32" s="254" t="str">
        <f>IF(ISERR(FIND(S$2,Stac!$P42))=FALSE,"+","-")</f>
        <v>-</v>
      </c>
      <c r="T32" s="254" t="str">
        <f>IF(ISERR(FIND(T$2,Stac!$P42))=FALSE,"+","-")</f>
        <v>-</v>
      </c>
      <c r="U32" s="254" t="str">
        <f>IF(ISERR(FIND(U$2,Stac!$P42))=FALSE,"+","-")</f>
        <v>-</v>
      </c>
      <c r="V32" s="254" t="str">
        <f>IF(ISERR(FIND(V$2,Stac!$P42))=FALSE,"+","-")</f>
        <v>-</v>
      </c>
      <c r="W32" s="254" t="str">
        <f>IF(ISERR(FIND(W$2,Stac!$P42))=FALSE,"+","-")</f>
        <v>-</v>
      </c>
      <c r="X32" s="254" t="str">
        <f>IF(ISERR(FIND(X$2,Stac!$P42))=FALSE,"+","-")</f>
        <v>-</v>
      </c>
      <c r="Y32" s="254" t="str">
        <f>IF(ISERR(FIND(Y$2,Stac!$P42))=FALSE,"+","-")</f>
        <v>-</v>
      </c>
      <c r="Z32" s="254" t="str">
        <f>IF(ISERR(FIND(Z$2,Stac!$P42))=FALSE,"+","-")</f>
        <v>-</v>
      </c>
      <c r="AA32" s="254" t="str">
        <f>IF(ISERR(FIND(AA$2,Stac!$P42))=FALSE,"+","-")</f>
        <v>-</v>
      </c>
      <c r="AB32" s="89" t="str">
        <f>Stac!C42</f>
        <v>Moduł kształcenia</v>
      </c>
      <c r="AC32" s="254" t="str">
        <f>IF(ISERR(FIND(AC$2,Stac!$Q42))=FALSE,"+","-")</f>
        <v>-</v>
      </c>
      <c r="AD32" s="254" t="str">
        <f>IF(ISERR(FIND(AD$2,Stac!$Q42))=FALSE,"+","-")</f>
        <v>-</v>
      </c>
      <c r="AE32" s="254" t="str">
        <f>IF(ISERR(FIND(AE$2,Stac!$Q42))=FALSE,"+","-")</f>
        <v>-</v>
      </c>
      <c r="AF32" s="254" t="str">
        <f>IF(ISERR(FIND(AF$2,Stac!$Q42))=FALSE,"+","-")</f>
        <v>-</v>
      </c>
    </row>
    <row r="33" spans="1:32" s="112" customFormat="1" ht="25" x14ac:dyDescent="0.25">
      <c r="A33" s="163" t="str">
        <f>Stac!C43</f>
        <v>Zarządzanie bezpieczeństwem w systemach IT</v>
      </c>
      <c r="B33" s="254" t="str">
        <f>IF(ISERR(FIND(B$2,Stac!$O43))=FALSE,"+","-")</f>
        <v>+</v>
      </c>
      <c r="C33" s="254" t="str">
        <f>IF(ISERR(FIND(C$2,Stac!$O43))=FALSE,"+","-")</f>
        <v>-</v>
      </c>
      <c r="D33" s="254" t="str">
        <f>IF(ISERR(FIND(D$2,Stac!$O43))=FALSE,"+","-")</f>
        <v>+</v>
      </c>
      <c r="E33" s="254" t="str">
        <f>IF(ISERR(FIND(E$2,Stac!$O43))=FALSE,"+","-")</f>
        <v>-</v>
      </c>
      <c r="F33" s="254" t="str">
        <f>IF(ISERR(FIND(F$2,Stac!$O43))=FALSE,"+","-")</f>
        <v>+</v>
      </c>
      <c r="G33" s="254" t="str">
        <f>IF(ISERR(FIND(G$2,Stac!$O43))=FALSE,"+","-")</f>
        <v>+</v>
      </c>
      <c r="H33" s="254" t="str">
        <f>IF(ISERR(FIND(H$2,Stac!$O43))=FALSE,"+","-")</f>
        <v>-</v>
      </c>
      <c r="I33" s="254" t="str">
        <f>IF(ISERR(FIND(I$2,Stac!$O43))=FALSE,"+","-")</f>
        <v>-</v>
      </c>
      <c r="J33" s="254" t="str">
        <f>IF(ISERR(FIND(J$2,Stac!$O43))=FALSE,"+","-")</f>
        <v>-</v>
      </c>
      <c r="K33" s="118" t="str">
        <f>Stac!C43</f>
        <v>Zarządzanie bezpieczeństwem w systemach IT</v>
      </c>
      <c r="L33" s="254" t="str">
        <f>IF(ISERR(FIND(L$2,Stac!$P43))=FALSE,"+","-")</f>
        <v>-</v>
      </c>
      <c r="M33" s="254" t="str">
        <f>IF(ISERR(FIND(M$2,Stac!$P43))=FALSE,"+","-")</f>
        <v>+</v>
      </c>
      <c r="N33" s="254" t="str">
        <f>IF(ISERR(FIND(N$2,Stac!$P43))=FALSE,"+","-")</f>
        <v>-</v>
      </c>
      <c r="O33" s="254" t="str">
        <f>IF(ISERR(FIND(O$2,Stac!$P43))=FALSE,"+","-")</f>
        <v>-</v>
      </c>
      <c r="P33" s="254" t="str">
        <f>IF(ISERR(FIND(P$2,Stac!$P43))=FALSE,"+","-")</f>
        <v>+</v>
      </c>
      <c r="Q33" s="254" t="str">
        <f>IF(ISERR(FIND(Q$2,Stac!$P43))=FALSE,"+","-")</f>
        <v>+</v>
      </c>
      <c r="R33" s="254" t="str">
        <f>IF(ISERR(FIND(R$2,Stac!$P43))=FALSE,"+","-")</f>
        <v>-</v>
      </c>
      <c r="S33" s="254" t="str">
        <f>IF(ISERR(FIND(S$2,Stac!$P43))=FALSE,"+","-")</f>
        <v>-</v>
      </c>
      <c r="T33" s="254" t="str">
        <f>IF(ISERR(FIND(T$2,Stac!$P43))=FALSE,"+","-")</f>
        <v>+</v>
      </c>
      <c r="U33" s="254" t="str">
        <f>IF(ISERR(FIND(U$2,Stac!$P43))=FALSE,"+","-")</f>
        <v>-</v>
      </c>
      <c r="V33" s="254" t="str">
        <f>IF(ISERR(FIND(V$2,Stac!$P43))=FALSE,"+","-")</f>
        <v>+</v>
      </c>
      <c r="W33" s="254" t="str">
        <f>IF(ISERR(FIND(W$2,Stac!$P43))=FALSE,"+","-")</f>
        <v>-</v>
      </c>
      <c r="X33" s="254" t="str">
        <f>IF(ISERR(FIND(X$2,Stac!$P43))=FALSE,"+","-")</f>
        <v>-</v>
      </c>
      <c r="Y33" s="254" t="str">
        <f>IF(ISERR(FIND(Y$2,Stac!$P43))=FALSE,"+","-")</f>
        <v>-</v>
      </c>
      <c r="Z33" s="254" t="str">
        <f>IF(ISERR(FIND(Z$2,Stac!$P43))=FALSE,"+","-")</f>
        <v>-</v>
      </c>
      <c r="AA33" s="254" t="str">
        <f>IF(ISERR(FIND(AA$2,Stac!$P43))=FALSE,"+","-")</f>
        <v>-</v>
      </c>
      <c r="AB33" s="118" t="str">
        <f>Stac!C43</f>
        <v>Zarządzanie bezpieczeństwem w systemach IT</v>
      </c>
      <c r="AC33" s="254" t="str">
        <f>IF(ISERR(FIND(AC$2,Stac!$Q43))=FALSE,"+","-")</f>
        <v>+</v>
      </c>
      <c r="AD33" s="254" t="str">
        <f>IF(ISERR(FIND(AD$2,Stac!$Q43))=FALSE,"+","-")</f>
        <v>+</v>
      </c>
      <c r="AE33" s="254" t="str">
        <f>IF(ISERR(FIND(AE$2,Stac!$Q43))=FALSE,"+","-")</f>
        <v>-</v>
      </c>
      <c r="AF33" s="254" t="str">
        <f>IF(ISERR(FIND(AF$2,Stac!$Q43))=FALSE,"+","-")</f>
        <v>-</v>
      </c>
    </row>
    <row r="34" spans="1:32" s="112" customFormat="1" x14ac:dyDescent="0.25">
      <c r="A34" s="163" t="str">
        <f>Stac!C44</f>
        <v xml:space="preserve">Seminarium dyplomowe </v>
      </c>
      <c r="B34" s="254" t="str">
        <f>IF(ISERR(FIND(B$2,Stac!$O44))=FALSE,"+","-")</f>
        <v>-</v>
      </c>
      <c r="C34" s="254" t="str">
        <f>IF(ISERR(FIND(C$2,Stac!$O44))=FALSE,"+","-")</f>
        <v>-</v>
      </c>
      <c r="D34" s="254" t="str">
        <f>IF(ISERR(FIND(D$2,Stac!$O44))=FALSE,"+","-")</f>
        <v>-</v>
      </c>
      <c r="E34" s="254" t="str">
        <f>IF(ISERR(FIND(E$2,Stac!$O44))=FALSE,"+","-")</f>
        <v>+</v>
      </c>
      <c r="F34" s="254" t="str">
        <f>IF(ISERR(FIND(F$2,Stac!$O44))=FALSE,"+","-")</f>
        <v>-</v>
      </c>
      <c r="G34" s="254" t="str">
        <f>IF(ISERR(FIND(G$2,Stac!$O44))=FALSE,"+","-")</f>
        <v>+</v>
      </c>
      <c r="H34" s="254" t="str">
        <f>IF(ISERR(FIND(H$2,Stac!$O44))=FALSE,"+","-")</f>
        <v>+</v>
      </c>
      <c r="I34" s="254" t="str">
        <f>IF(ISERR(FIND(I$2,Stac!$O44))=FALSE,"+","-")</f>
        <v>-</v>
      </c>
      <c r="J34" s="254" t="str">
        <f>IF(ISERR(FIND(J$2,Stac!$O44))=FALSE,"+","-")</f>
        <v>-</v>
      </c>
      <c r="K34" s="118" t="str">
        <f>Stac!C44</f>
        <v xml:space="preserve">Seminarium dyplomowe </v>
      </c>
      <c r="L34" s="254" t="str">
        <f>IF(ISERR(FIND(L$2,Stac!$P44))=FALSE,"+","-")</f>
        <v>+</v>
      </c>
      <c r="M34" s="254" t="str">
        <f>IF(ISERR(FIND(M$2,Stac!$P44))=FALSE,"+","-")</f>
        <v>+</v>
      </c>
      <c r="N34" s="254" t="str">
        <f>IF(ISERR(FIND(N$2,Stac!$P44))=FALSE,"+","-")</f>
        <v>-</v>
      </c>
      <c r="O34" s="254" t="str">
        <f>IF(ISERR(FIND(O$2,Stac!$P44))=FALSE,"+","-")</f>
        <v>-</v>
      </c>
      <c r="P34" s="254" t="str">
        <f>IF(ISERR(FIND(P$2,Stac!$P44))=FALSE,"+","-")</f>
        <v>-</v>
      </c>
      <c r="Q34" s="254" t="str">
        <f>IF(ISERR(FIND(Q$2,Stac!$P44))=FALSE,"+","-")</f>
        <v>-</v>
      </c>
      <c r="R34" s="254" t="str">
        <f>IF(ISERR(FIND(R$2,Stac!$P44))=FALSE,"+","-")</f>
        <v>-</v>
      </c>
      <c r="S34" s="254" t="str">
        <f>IF(ISERR(FIND(S$2,Stac!$P44))=FALSE,"+","-")</f>
        <v>-</v>
      </c>
      <c r="T34" s="254" t="str">
        <f>IF(ISERR(FIND(T$2,Stac!$P44))=FALSE,"+","-")</f>
        <v>-</v>
      </c>
      <c r="U34" s="254" t="str">
        <f>IF(ISERR(FIND(U$2,Stac!$P44))=FALSE,"+","-")</f>
        <v>-</v>
      </c>
      <c r="V34" s="254" t="str">
        <f>IF(ISERR(FIND(V$2,Stac!$P44))=FALSE,"+","-")</f>
        <v>-</v>
      </c>
      <c r="W34" s="254" t="str">
        <f>IF(ISERR(FIND(W$2,Stac!$P44))=FALSE,"+","-")</f>
        <v>+</v>
      </c>
      <c r="X34" s="254" t="str">
        <f>IF(ISERR(FIND(X$2,Stac!$P44))=FALSE,"+","-")</f>
        <v>+</v>
      </c>
      <c r="Y34" s="254" t="str">
        <f>IF(ISERR(FIND(Y$2,Stac!$P44))=FALSE,"+","-")</f>
        <v>-</v>
      </c>
      <c r="Z34" s="254" t="str">
        <f>IF(ISERR(FIND(Z$2,Stac!$P44))=FALSE,"+","-")</f>
        <v>-</v>
      </c>
      <c r="AA34" s="254" t="str">
        <f>IF(ISERR(FIND(AA$2,Stac!$P44))=FALSE,"+","-")</f>
        <v>+</v>
      </c>
      <c r="AB34" s="118" t="str">
        <f>Stac!C44</f>
        <v xml:space="preserve">Seminarium dyplomowe </v>
      </c>
      <c r="AC34" s="254" t="str">
        <f>IF(ISERR(FIND(AC$2,Stac!$Q44))=FALSE,"+","-")</f>
        <v>+</v>
      </c>
      <c r="AD34" s="254" t="str">
        <f>IF(ISERR(FIND(AD$2,Stac!$Q44))=FALSE,"+","-")</f>
        <v>+</v>
      </c>
      <c r="AE34" s="254" t="str">
        <f>IF(ISERR(FIND(AE$2,Stac!$Q44))=FALSE,"+","-")</f>
        <v>+</v>
      </c>
      <c r="AF34" s="254" t="str">
        <f>IF(ISERR(FIND(AF$2,Stac!$Q44))=FALSE,"+","-")</f>
        <v>+</v>
      </c>
    </row>
    <row r="35" spans="1:32" s="112" customFormat="1" x14ac:dyDescent="0.25">
      <c r="A35" s="163" t="str">
        <f>Stac!C45</f>
        <v xml:space="preserve">Przygotowanie pracy magisterskiej </v>
      </c>
      <c r="B35" s="254" t="str">
        <f>IF(ISERR(FIND(B$2,Stac!$O45))=FALSE,"+","-")</f>
        <v>+</v>
      </c>
      <c r="C35" s="254" t="str">
        <f>IF(ISERR(FIND(C$2,Stac!$O45))=FALSE,"+","-")</f>
        <v>+</v>
      </c>
      <c r="D35" s="254" t="str">
        <f>IF(ISERR(FIND(D$2,Stac!$O45))=FALSE,"+","-")</f>
        <v>+</v>
      </c>
      <c r="E35" s="254" t="str">
        <f>IF(ISERR(FIND(E$2,Stac!$O45))=FALSE,"+","-")</f>
        <v>+</v>
      </c>
      <c r="F35" s="254" t="str">
        <f>IF(ISERR(FIND(F$2,Stac!$O45))=FALSE,"+","-")</f>
        <v>+</v>
      </c>
      <c r="G35" s="254" t="str">
        <f>IF(ISERR(FIND(G$2,Stac!$O45))=FALSE,"+","-")</f>
        <v>+</v>
      </c>
      <c r="H35" s="254" t="str">
        <f>IF(ISERR(FIND(H$2,Stac!$O45))=FALSE,"+","-")</f>
        <v>-</v>
      </c>
      <c r="I35" s="254" t="str">
        <f>IF(ISERR(FIND(I$2,Stac!$O45))=FALSE,"+","-")</f>
        <v>-</v>
      </c>
      <c r="J35" s="254" t="str">
        <f>IF(ISERR(FIND(J$2,Stac!$O45))=FALSE,"+","-")</f>
        <v>-</v>
      </c>
      <c r="K35" s="118" t="str">
        <f>Stac!C45</f>
        <v xml:space="preserve">Przygotowanie pracy magisterskiej </v>
      </c>
      <c r="L35" s="254" t="str">
        <f>IF(ISERR(FIND(L$2,Stac!$P45))=FALSE,"+","-")</f>
        <v>+</v>
      </c>
      <c r="M35" s="254" t="str">
        <f>IF(ISERR(FIND(M$2,Stac!$P45))=FALSE,"+","-")</f>
        <v>+</v>
      </c>
      <c r="N35" s="254" t="str">
        <f>IF(ISERR(FIND(N$2,Stac!$P45))=FALSE,"+","-")</f>
        <v>+</v>
      </c>
      <c r="O35" s="254" t="str">
        <f>IF(ISERR(FIND(O$2,Stac!$P45))=FALSE,"+","-")</f>
        <v>+</v>
      </c>
      <c r="P35" s="254" t="str">
        <f>IF(ISERR(FIND(P$2,Stac!$P45))=FALSE,"+","-")</f>
        <v>+</v>
      </c>
      <c r="Q35" s="254" t="str">
        <f>IF(ISERR(FIND(Q$2,Stac!$P45))=FALSE,"+","-")</f>
        <v>+</v>
      </c>
      <c r="R35" s="254" t="str">
        <f>IF(ISERR(FIND(R$2,Stac!$P45))=FALSE,"+","-")</f>
        <v>-</v>
      </c>
      <c r="S35" s="254" t="str">
        <f>IF(ISERR(FIND(S$2,Stac!$P45))=FALSE,"+","-")</f>
        <v>+</v>
      </c>
      <c r="T35" s="254" t="str">
        <f>IF(ISERR(FIND(T$2,Stac!$P45))=FALSE,"+","-")</f>
        <v>+</v>
      </c>
      <c r="U35" s="254" t="str">
        <f>IF(ISERR(FIND(U$2,Stac!$P45))=FALSE,"+","-")</f>
        <v>+</v>
      </c>
      <c r="V35" s="254" t="str">
        <f>IF(ISERR(FIND(V$2,Stac!$P45))=FALSE,"+","-")</f>
        <v>+</v>
      </c>
      <c r="W35" s="254" t="str">
        <f>IF(ISERR(FIND(W$2,Stac!$P45))=FALSE,"+","-")</f>
        <v>-</v>
      </c>
      <c r="X35" s="254" t="str">
        <f>IF(ISERR(FIND(X$2,Stac!$P45))=FALSE,"+","-")</f>
        <v>+</v>
      </c>
      <c r="Y35" s="254" t="str">
        <f>IF(ISERR(FIND(Y$2,Stac!$P45))=FALSE,"+","-")</f>
        <v>-</v>
      </c>
      <c r="Z35" s="254" t="str">
        <f>IF(ISERR(FIND(Z$2,Stac!$P45))=FALSE,"+","-")</f>
        <v>-</v>
      </c>
      <c r="AA35" s="254" t="str">
        <f>IF(ISERR(FIND(AA$2,Stac!$P45))=FALSE,"+","-")</f>
        <v>+</v>
      </c>
      <c r="AB35" s="118" t="str">
        <f>Stac!C45</f>
        <v xml:space="preserve">Przygotowanie pracy magisterskiej </v>
      </c>
      <c r="AC35" s="254" t="str">
        <f>IF(ISERR(FIND(AC$2,Stac!$Q45))=FALSE,"+","-")</f>
        <v>+</v>
      </c>
      <c r="AD35" s="254" t="str">
        <f>IF(ISERR(FIND(AD$2,Stac!$Q45))=FALSE,"+","-")</f>
        <v>+</v>
      </c>
      <c r="AE35" s="254" t="str">
        <f>IF(ISERR(FIND(AE$2,Stac!$Q45))=FALSE,"+","-")</f>
        <v>+</v>
      </c>
      <c r="AF35" s="254" t="str">
        <f>IF(ISERR(FIND(AF$2,Stac!$Q45))=FALSE,"+","-")</f>
        <v>+</v>
      </c>
    </row>
    <row r="36" spans="1:32" s="112" customFormat="1" ht="37.5" x14ac:dyDescent="0.25">
      <c r="A36" s="163" t="str">
        <f>Stac!C46</f>
        <v>(nauki humanistyczne): Komunikacja interpersonalna (Interpersonal Communication)</v>
      </c>
      <c r="B36" s="254" t="str">
        <f>IF(ISERR(FIND(B$2,Stac!$O46))=FALSE,"+","-")</f>
        <v>-</v>
      </c>
      <c r="C36" s="254" t="str">
        <f>IF(ISERR(FIND(C$2,Stac!$O46))=FALSE,"+","-")</f>
        <v>-</v>
      </c>
      <c r="D36" s="254" t="str">
        <f>IF(ISERR(FIND(D$2,Stac!$O46))=FALSE,"+","-")</f>
        <v>-</v>
      </c>
      <c r="E36" s="254" t="str">
        <f>IF(ISERR(FIND(E$2,Stac!$O46))=FALSE,"+","-")</f>
        <v>-</v>
      </c>
      <c r="F36" s="254" t="str">
        <f>IF(ISERR(FIND(F$2,Stac!$O46))=FALSE,"+","-")</f>
        <v>-</v>
      </c>
      <c r="G36" s="254" t="str">
        <f>IF(ISERR(FIND(G$2,Stac!$O46))=FALSE,"+","-")</f>
        <v>-</v>
      </c>
      <c r="H36" s="254" t="str">
        <f>IF(ISERR(FIND(H$2,Stac!$O46))=FALSE,"+","-")</f>
        <v>-</v>
      </c>
      <c r="I36" s="254" t="str">
        <f>IF(ISERR(FIND(I$2,Stac!$O46))=FALSE,"+","-")</f>
        <v>-</v>
      </c>
      <c r="J36" s="254" t="str">
        <f>IF(ISERR(FIND(J$2,Stac!$O46))=FALSE,"+","-")</f>
        <v>-</v>
      </c>
      <c r="K36" s="118" t="str">
        <f>Stac!C46</f>
        <v>(nauki humanistyczne): Komunikacja interpersonalna (Interpersonal Communication)</v>
      </c>
      <c r="L36" s="254" t="str">
        <f>IF(ISERR(FIND(L$2,Stac!$P46))=FALSE,"+","-")</f>
        <v>-</v>
      </c>
      <c r="M36" s="254" t="str">
        <f>IF(ISERR(FIND(M$2,Stac!$P46))=FALSE,"+","-")</f>
        <v>+</v>
      </c>
      <c r="N36" s="254" t="str">
        <f>IF(ISERR(FIND(N$2,Stac!$P46))=FALSE,"+","-")</f>
        <v>-</v>
      </c>
      <c r="O36" s="254" t="str">
        <f>IF(ISERR(FIND(O$2,Stac!$P46))=FALSE,"+","-")</f>
        <v>-</v>
      </c>
      <c r="P36" s="254" t="str">
        <f>IF(ISERR(FIND(P$2,Stac!$P46))=FALSE,"+","-")</f>
        <v>-</v>
      </c>
      <c r="Q36" s="254" t="str">
        <f>IF(ISERR(FIND(Q$2,Stac!$P46))=FALSE,"+","-")</f>
        <v>-</v>
      </c>
      <c r="R36" s="254" t="str">
        <f>IF(ISERR(FIND(R$2,Stac!$P46))=FALSE,"+","-")</f>
        <v>-</v>
      </c>
      <c r="S36" s="254" t="str">
        <f>IF(ISERR(FIND(S$2,Stac!$P46))=FALSE,"+","-")</f>
        <v>-</v>
      </c>
      <c r="T36" s="254" t="str">
        <f>IF(ISERR(FIND(T$2,Stac!$P46))=FALSE,"+","-")</f>
        <v>-</v>
      </c>
      <c r="U36" s="254" t="str">
        <f>IF(ISERR(FIND(U$2,Stac!$P46))=FALSE,"+","-")</f>
        <v>-</v>
      </c>
      <c r="V36" s="254" t="str">
        <f>IF(ISERR(FIND(V$2,Stac!$P46))=FALSE,"+","-")</f>
        <v>-</v>
      </c>
      <c r="W36" s="254" t="str">
        <f>IF(ISERR(FIND(W$2,Stac!$P46))=FALSE,"+","-")</f>
        <v>-</v>
      </c>
      <c r="X36" s="254" t="str">
        <f>IF(ISERR(FIND(X$2,Stac!$P46))=FALSE,"+","-")</f>
        <v>-</v>
      </c>
      <c r="Y36" s="254" t="str">
        <f>IF(ISERR(FIND(Y$2,Stac!$P46))=FALSE,"+","-")</f>
        <v>-</v>
      </c>
      <c r="Z36" s="254" t="str">
        <f>IF(ISERR(FIND(Z$2,Stac!$P46))=FALSE,"+","-")</f>
        <v>+</v>
      </c>
      <c r="AA36" s="254" t="str">
        <f>IF(ISERR(FIND(AA$2,Stac!$P46))=FALSE,"+","-")</f>
        <v>-</v>
      </c>
      <c r="AB36" s="118" t="str">
        <f>Stac!C46</f>
        <v>(nauki humanistyczne): Komunikacja interpersonalna (Interpersonal Communication)</v>
      </c>
      <c r="AC36" s="254" t="str">
        <f>IF(ISERR(FIND(AC$2,Stac!$Q46))=FALSE,"+","-")</f>
        <v>-</v>
      </c>
      <c r="AD36" s="254" t="str">
        <f>IF(ISERR(FIND(AD$2,Stac!$Q46))=FALSE,"+","-")</f>
        <v>-</v>
      </c>
      <c r="AE36" s="254" t="str">
        <f>IF(ISERR(FIND(AE$2,Stac!$Q46))=FALSE,"+","-")</f>
        <v>-</v>
      </c>
      <c r="AF36" s="254" t="str">
        <f>IF(ISERR(FIND(AF$2,Stac!$Q46))=FALSE,"+","-")</f>
        <v>+</v>
      </c>
    </row>
    <row r="37" spans="1:32" s="112" customFormat="1" ht="50" x14ac:dyDescent="0.25">
      <c r="A37" s="163" t="str">
        <f>Stac!C47</f>
        <v>Przedmiot obieralny (nauki społeczne): Marketing i elementy kompetencji menedżerskich / Innowacyjność i kreatywne myślenie</v>
      </c>
      <c r="B37" s="254" t="str">
        <f>IF(ISERR(FIND(B$2,Stac!$O47))=FALSE,"+","-")</f>
        <v>-</v>
      </c>
      <c r="C37" s="254" t="str">
        <f>IF(ISERR(FIND(C$2,Stac!$O47))=FALSE,"+","-")</f>
        <v>-</v>
      </c>
      <c r="D37" s="254" t="str">
        <f>IF(ISERR(FIND(D$2,Stac!$O47))=FALSE,"+","-")</f>
        <v>-</v>
      </c>
      <c r="E37" s="254" t="str">
        <f>IF(ISERR(FIND(E$2,Stac!$O47))=FALSE,"+","-")</f>
        <v>-</v>
      </c>
      <c r="F37" s="254" t="str">
        <f>IF(ISERR(FIND(F$2,Stac!$O47))=FALSE,"+","-")</f>
        <v>-</v>
      </c>
      <c r="G37" s="254" t="str">
        <f>IF(ISERR(FIND(G$2,Stac!$O47))=FALSE,"+","-")</f>
        <v>-</v>
      </c>
      <c r="H37" s="254" t="str">
        <f>IF(ISERR(FIND(H$2,Stac!$O47))=FALSE,"+","-")</f>
        <v>-</v>
      </c>
      <c r="I37" s="254" t="str">
        <f>IF(ISERR(FIND(I$2,Stac!$O47))=FALSE,"+","-")</f>
        <v>+</v>
      </c>
      <c r="J37" s="254" t="str">
        <f>IF(ISERR(FIND(J$2,Stac!$O47))=FALSE,"+","-")</f>
        <v>+</v>
      </c>
      <c r="K37" s="118" t="str">
        <f>Stac!C47</f>
        <v>Przedmiot obieralny (nauki społeczne): Marketing i elementy kompetencji menedżerskich / Innowacyjność i kreatywne myślenie</v>
      </c>
      <c r="L37" s="254" t="str">
        <f>IF(ISERR(FIND(L$2,Stac!$P47))=FALSE,"+","-")</f>
        <v>-</v>
      </c>
      <c r="M37" s="254" t="str">
        <f>IF(ISERR(FIND(M$2,Stac!$P47))=FALSE,"+","-")</f>
        <v>-</v>
      </c>
      <c r="N37" s="254" t="str">
        <f>IF(ISERR(FIND(N$2,Stac!$P47))=FALSE,"+","-")</f>
        <v>-</v>
      </c>
      <c r="O37" s="254" t="str">
        <f>IF(ISERR(FIND(O$2,Stac!$P47))=FALSE,"+","-")</f>
        <v>-</v>
      </c>
      <c r="P37" s="254" t="str">
        <f>IF(ISERR(FIND(P$2,Stac!$P47))=FALSE,"+","-")</f>
        <v>+</v>
      </c>
      <c r="Q37" s="254" t="str">
        <f>IF(ISERR(FIND(Q$2,Stac!$P47))=FALSE,"+","-")</f>
        <v>-</v>
      </c>
      <c r="R37" s="254" t="str">
        <f>IF(ISERR(FIND(R$2,Stac!$P47))=FALSE,"+","-")</f>
        <v>-</v>
      </c>
      <c r="S37" s="254" t="str">
        <f>IF(ISERR(FIND(S$2,Stac!$P47))=FALSE,"+","-")</f>
        <v>-</v>
      </c>
      <c r="T37" s="254" t="str">
        <f>IF(ISERR(FIND(T$2,Stac!$P47))=FALSE,"+","-")</f>
        <v>-</v>
      </c>
      <c r="U37" s="254" t="str">
        <f>IF(ISERR(FIND(U$2,Stac!$P47))=FALSE,"+","-")</f>
        <v>-</v>
      </c>
      <c r="V37" s="254" t="str">
        <f>IF(ISERR(FIND(V$2,Stac!$P47))=FALSE,"+","-")</f>
        <v>-</v>
      </c>
      <c r="W37" s="254" t="str">
        <f>IF(ISERR(FIND(W$2,Stac!$P47))=FALSE,"+","-")</f>
        <v>-</v>
      </c>
      <c r="X37" s="254" t="str">
        <f>IF(ISERR(FIND(X$2,Stac!$P47))=FALSE,"+","-")</f>
        <v>-</v>
      </c>
      <c r="Y37" s="254" t="str">
        <f>IF(ISERR(FIND(Y$2,Stac!$P47))=FALSE,"+","-")</f>
        <v>-</v>
      </c>
      <c r="Z37" s="254" t="str">
        <f>IF(ISERR(FIND(Z$2,Stac!$P47))=FALSE,"+","-")</f>
        <v>-</v>
      </c>
      <c r="AA37" s="254" t="str">
        <f>IF(ISERR(FIND(AA$2,Stac!$P47))=FALSE,"+","-")</f>
        <v>+</v>
      </c>
      <c r="AB37" s="118" t="str">
        <f>Stac!C47</f>
        <v>Przedmiot obieralny (nauki społeczne): Marketing i elementy kompetencji menedżerskich / Innowacyjność i kreatywne myślenie</v>
      </c>
      <c r="AC37" s="254" t="str">
        <f>IF(ISERR(FIND(AC$2,Stac!$Q47))=FALSE,"+","-")</f>
        <v>-</v>
      </c>
      <c r="AD37" s="254" t="str">
        <f>IF(ISERR(FIND(AD$2,Stac!$Q47))=FALSE,"+","-")</f>
        <v>-</v>
      </c>
      <c r="AE37" s="254" t="str">
        <f>IF(ISERR(FIND(AE$2,Stac!$Q47))=FALSE,"+","-")</f>
        <v>+</v>
      </c>
      <c r="AF37" s="254" t="str">
        <f>IF(ISERR(FIND(AF$2,Stac!$Q47))=FALSE,"+","-")</f>
        <v>-</v>
      </c>
    </row>
    <row r="38" spans="1:32" s="112" customFormat="1" x14ac:dyDescent="0.25">
      <c r="A38" s="163" t="str">
        <f>Stac!C48</f>
        <v>Projektowanie systemów rozproszonych</v>
      </c>
      <c r="B38" s="254" t="str">
        <f>IF(ISERR(FIND(B$2,Stac!$O48))=FALSE,"+","-")</f>
        <v>+</v>
      </c>
      <c r="C38" s="254" t="str">
        <f>IF(ISERR(FIND(C$2,Stac!$O48))=FALSE,"+","-")</f>
        <v>+</v>
      </c>
      <c r="D38" s="254" t="str">
        <f>IF(ISERR(FIND(D$2,Stac!$O48))=FALSE,"+","-")</f>
        <v>+</v>
      </c>
      <c r="E38" s="254" t="str">
        <f>IF(ISERR(FIND(E$2,Stac!$O48))=FALSE,"+","-")</f>
        <v>-</v>
      </c>
      <c r="F38" s="254" t="str">
        <f>IF(ISERR(FIND(F$2,Stac!$O48))=FALSE,"+","-")</f>
        <v>+</v>
      </c>
      <c r="G38" s="254" t="str">
        <f>IF(ISERR(FIND(G$2,Stac!$O48))=FALSE,"+","-")</f>
        <v>-</v>
      </c>
      <c r="H38" s="254" t="str">
        <f>IF(ISERR(FIND(H$2,Stac!$O48))=FALSE,"+","-")</f>
        <v>-</v>
      </c>
      <c r="I38" s="254" t="str">
        <f>IF(ISERR(FIND(I$2,Stac!$O48))=FALSE,"+","-")</f>
        <v>-</v>
      </c>
      <c r="J38" s="254" t="str">
        <f>IF(ISERR(FIND(J$2,Stac!$O48))=FALSE,"+","-")</f>
        <v>-</v>
      </c>
      <c r="K38" s="118" t="str">
        <f>Stac!C48</f>
        <v>Projektowanie systemów rozproszonych</v>
      </c>
      <c r="L38" s="254" t="str">
        <f>IF(ISERR(FIND(L$2,Stac!$P48))=FALSE,"+","-")</f>
        <v>-</v>
      </c>
      <c r="M38" s="254" t="str">
        <f>IF(ISERR(FIND(M$2,Stac!$P48))=FALSE,"+","-")</f>
        <v>-</v>
      </c>
      <c r="N38" s="254" t="str">
        <f>IF(ISERR(FIND(N$2,Stac!$P48))=FALSE,"+","-")</f>
        <v>+</v>
      </c>
      <c r="O38" s="254" t="str">
        <f>IF(ISERR(FIND(O$2,Stac!$P48))=FALSE,"+","-")</f>
        <v>+</v>
      </c>
      <c r="P38" s="254" t="str">
        <f>IF(ISERR(FIND(P$2,Stac!$P48))=FALSE,"+","-")</f>
        <v>-</v>
      </c>
      <c r="Q38" s="254" t="str">
        <f>IF(ISERR(FIND(Q$2,Stac!$P48))=FALSE,"+","-")</f>
        <v>+</v>
      </c>
      <c r="R38" s="254" t="str">
        <f>IF(ISERR(FIND(R$2,Stac!$P48))=FALSE,"+","-")</f>
        <v>-</v>
      </c>
      <c r="S38" s="254" t="str">
        <f>IF(ISERR(FIND(S$2,Stac!$P48))=FALSE,"+","-")</f>
        <v>-</v>
      </c>
      <c r="T38" s="254" t="str">
        <f>IF(ISERR(FIND(T$2,Stac!$P48))=FALSE,"+","-")</f>
        <v>+</v>
      </c>
      <c r="U38" s="254" t="str">
        <f>IF(ISERR(FIND(U$2,Stac!$P48))=FALSE,"+","-")</f>
        <v>+</v>
      </c>
      <c r="V38" s="254" t="str">
        <f>IF(ISERR(FIND(V$2,Stac!$P48))=FALSE,"+","-")</f>
        <v>+</v>
      </c>
      <c r="W38" s="254" t="str">
        <f>IF(ISERR(FIND(W$2,Stac!$P48))=FALSE,"+","-")</f>
        <v>-</v>
      </c>
      <c r="X38" s="254" t="str">
        <f>IF(ISERR(FIND(X$2,Stac!$P48))=FALSE,"+","-")</f>
        <v>-</v>
      </c>
      <c r="Y38" s="254" t="str">
        <f>IF(ISERR(FIND(Y$2,Stac!$P48))=FALSE,"+","-")</f>
        <v>-</v>
      </c>
      <c r="Z38" s="254" t="str">
        <f>IF(ISERR(FIND(Z$2,Stac!$P48))=FALSE,"+","-")</f>
        <v>-</v>
      </c>
      <c r="AA38" s="254" t="str">
        <f>IF(ISERR(FIND(AA$2,Stac!$P48))=FALSE,"+","-")</f>
        <v>-</v>
      </c>
      <c r="AB38" s="118" t="str">
        <f>Stac!C48</f>
        <v>Projektowanie systemów rozproszonych</v>
      </c>
      <c r="AC38" s="254" t="str">
        <f>IF(ISERR(FIND(AC$2,Stac!$Q48))=FALSE,"+","-")</f>
        <v>+</v>
      </c>
      <c r="AD38" s="254" t="str">
        <f>IF(ISERR(FIND(AD$2,Stac!$Q48))=FALSE,"+","-")</f>
        <v>+</v>
      </c>
      <c r="AE38" s="254" t="str">
        <f>IF(ISERR(FIND(AE$2,Stac!$Q48))=FALSE,"+","-")</f>
        <v>-</v>
      </c>
      <c r="AF38" s="254" t="str">
        <f>IF(ISERR(FIND(AF$2,Stac!$Q48))=FALSE,"+","-")</f>
        <v>-</v>
      </c>
    </row>
  </sheetData>
  <phoneticPr fontId="0" type="noConversion"/>
  <pageMargins left="3.937007874015748E-2" right="3.937007874015748E-2" top="0.19685039370078741" bottom="0.19685039370078741" header="0" footer="0"/>
  <pageSetup paperSize="9" scale="42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H22"/>
  <sheetViews>
    <sheetView topLeftCell="B1" workbookViewId="0">
      <selection activeCell="C15" sqref="C15"/>
    </sheetView>
  </sheetViews>
  <sheetFormatPr defaultRowHeight="12.5" x14ac:dyDescent="0.25"/>
  <cols>
    <col min="1" max="1" width="3.81640625" hidden="1" customWidth="1"/>
    <col min="2" max="2" width="11.54296875" customWidth="1"/>
    <col min="3" max="3" width="69" customWidth="1"/>
    <col min="4" max="4" width="10.1796875" hidden="1" customWidth="1"/>
    <col min="5" max="6" width="50.81640625" hidden="1" customWidth="1"/>
    <col min="7" max="7" width="32.1796875" hidden="1" customWidth="1"/>
    <col min="8" max="8" width="4.54296875" style="122" customWidth="1"/>
  </cols>
  <sheetData>
    <row r="1" spans="1:8" ht="18" x14ac:dyDescent="0.4">
      <c r="A1" s="1"/>
      <c r="B1" s="223"/>
      <c r="C1" s="224" t="s">
        <v>4</v>
      </c>
      <c r="D1" s="122"/>
    </row>
    <row r="2" spans="1:8" ht="26" x14ac:dyDescent="0.3">
      <c r="A2" s="8"/>
      <c r="B2" s="225" t="s">
        <v>25</v>
      </c>
      <c r="C2" s="226" t="s">
        <v>130</v>
      </c>
      <c r="D2" s="122"/>
    </row>
    <row r="3" spans="1:8" ht="13" x14ac:dyDescent="0.25">
      <c r="A3" s="1"/>
      <c r="B3" s="227"/>
      <c r="C3" s="228"/>
      <c r="D3" s="122"/>
    </row>
    <row r="4" spans="1:8" ht="38" x14ac:dyDescent="0.25">
      <c r="A4" s="1"/>
      <c r="B4" s="229" t="s">
        <v>120</v>
      </c>
      <c r="C4" s="230" t="s">
        <v>131</v>
      </c>
      <c r="D4" s="231" t="s">
        <v>79</v>
      </c>
      <c r="H4" s="231" t="s">
        <v>79</v>
      </c>
    </row>
    <row r="5" spans="1:8" ht="25.5" x14ac:dyDescent="0.25">
      <c r="A5" s="1"/>
      <c r="B5" s="232" t="s">
        <v>132</v>
      </c>
      <c r="C5" s="233" t="s">
        <v>133</v>
      </c>
      <c r="D5" s="234" t="s">
        <v>79</v>
      </c>
      <c r="H5" s="234" t="s">
        <v>79</v>
      </c>
    </row>
    <row r="6" spans="1:8" ht="25.5" x14ac:dyDescent="0.3">
      <c r="A6" s="16"/>
      <c r="B6" s="235" t="s">
        <v>134</v>
      </c>
      <c r="C6" s="236" t="s">
        <v>135</v>
      </c>
      <c r="D6" s="234" t="s">
        <v>79</v>
      </c>
      <c r="H6" s="234" t="s">
        <v>79</v>
      </c>
    </row>
    <row r="7" spans="1:8" ht="25" x14ac:dyDescent="0.25">
      <c r="A7" s="18" t="s">
        <v>1</v>
      </c>
      <c r="B7" s="232" t="s">
        <v>136</v>
      </c>
      <c r="C7" s="237" t="s">
        <v>137</v>
      </c>
      <c r="D7" s="234" t="s">
        <v>79</v>
      </c>
      <c r="H7" s="234" t="s">
        <v>79</v>
      </c>
    </row>
    <row r="8" spans="1:8" ht="58.5" customHeight="1" x14ac:dyDescent="0.25">
      <c r="A8" s="10"/>
      <c r="B8" s="235" t="s">
        <v>138</v>
      </c>
      <c r="C8" s="230" t="s">
        <v>139</v>
      </c>
      <c r="D8" s="234" t="s">
        <v>79</v>
      </c>
      <c r="H8" s="234" t="s">
        <v>79</v>
      </c>
    </row>
    <row r="9" spans="1:8" ht="37.5" x14ac:dyDescent="0.25">
      <c r="A9" s="9"/>
      <c r="B9" s="232" t="s">
        <v>140</v>
      </c>
      <c r="C9" s="237" t="s">
        <v>141</v>
      </c>
      <c r="D9" s="234" t="s">
        <v>79</v>
      </c>
      <c r="H9" s="234" t="s">
        <v>79</v>
      </c>
    </row>
    <row r="10" spans="1:8" ht="25" x14ac:dyDescent="0.25">
      <c r="A10" s="10"/>
      <c r="B10" s="235" t="s">
        <v>142</v>
      </c>
      <c r="C10" s="230" t="s">
        <v>143</v>
      </c>
      <c r="D10" s="234" t="s">
        <v>79</v>
      </c>
      <c r="H10" s="234" t="s">
        <v>79</v>
      </c>
    </row>
    <row r="11" spans="1:8" x14ac:dyDescent="0.25">
      <c r="A11" s="9"/>
      <c r="B11" s="232" t="s">
        <v>144</v>
      </c>
      <c r="C11" s="233" t="s">
        <v>145</v>
      </c>
      <c r="D11" s="122"/>
    </row>
    <row r="12" spans="1:8" ht="25" x14ac:dyDescent="0.25">
      <c r="A12" s="10"/>
      <c r="B12" s="232" t="s">
        <v>146</v>
      </c>
      <c r="C12" s="233" t="s">
        <v>147</v>
      </c>
      <c r="D12" s="122"/>
    </row>
    <row r="13" spans="1:8" x14ac:dyDescent="0.25">
      <c r="A13" s="9"/>
      <c r="D13" s="122"/>
    </row>
    <row r="14" spans="1:8" ht="13" x14ac:dyDescent="0.3">
      <c r="A14" s="10"/>
      <c r="C14" s="238" t="s">
        <v>37</v>
      </c>
      <c r="D14" s="122"/>
    </row>
    <row r="15" spans="1:8" ht="38" x14ac:dyDescent="0.25">
      <c r="A15" s="9"/>
      <c r="C15" s="239" t="s">
        <v>194</v>
      </c>
      <c r="D15" s="122"/>
    </row>
    <row r="16" spans="1:8" x14ac:dyDescent="0.25">
      <c r="A16" s="10"/>
    </row>
    <row r="17" spans="1:1" x14ac:dyDescent="0.25">
      <c r="A17" s="9"/>
    </row>
    <row r="18" spans="1:1" x14ac:dyDescent="0.25">
      <c r="A18" s="10"/>
    </row>
    <row r="19" spans="1:1" x14ac:dyDescent="0.25">
      <c r="A19" s="9"/>
    </row>
    <row r="20" spans="1:1" x14ac:dyDescent="0.25">
      <c r="A20" s="10"/>
    </row>
    <row r="21" spans="1:1" x14ac:dyDescent="0.25">
      <c r="A21" s="9"/>
    </row>
    <row r="22" spans="1:1" x14ac:dyDescent="0.25">
      <c r="A22" s="10"/>
    </row>
  </sheetData>
  <phoneticPr fontId="0" type="noConversion"/>
  <conditionalFormatting sqref="A9 A11 A13 A15 A17 A19 A21">
    <cfRule type="expression" dxfId="14" priority="1" stopIfTrue="1">
      <formula>$F9="Brak"</formula>
    </cfRule>
  </conditionalFormatting>
  <conditionalFormatting sqref="A8 A10 A12 A14 A16 A18 A20">
    <cfRule type="expression" dxfId="13" priority="2" stopIfTrue="1">
      <formula>$F8="Brak"</formula>
    </cfRule>
  </conditionalFormatting>
  <conditionalFormatting sqref="B7">
    <cfRule type="cellIs" dxfId="12" priority="5" stopIfTrue="1" operator="equal">
      <formula>"Niekompl."</formula>
    </cfRule>
  </conditionalFormatting>
  <conditionalFormatting sqref="D8:D22">
    <cfRule type="expression" dxfId="11" priority="63" stopIfTrue="1">
      <formula>CELL("wiersz",#REF!)-TRUNC(CELL("wiersz",#REF!)/2)*2=0</formula>
    </cfRule>
  </conditionalFormatting>
  <conditionalFormatting sqref="E8:F22">
    <cfRule type="expression" dxfId="10" priority="64" stopIfTrue="1">
      <formula>CELL("wiersz",#REF!)-TRUNC(CELL("wiersz",#REF!)/2)*2=0</formula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H29"/>
  <sheetViews>
    <sheetView topLeftCell="B1" workbookViewId="0">
      <selection activeCell="K6" sqref="K6"/>
    </sheetView>
  </sheetViews>
  <sheetFormatPr defaultRowHeight="12.5" x14ac:dyDescent="0.25"/>
  <cols>
    <col min="1" max="1" width="3.81640625" hidden="1" customWidth="1"/>
    <col min="2" max="2" width="11.54296875" customWidth="1"/>
    <col min="3" max="3" width="75.81640625" customWidth="1"/>
    <col min="4" max="4" width="10.1796875" hidden="1" customWidth="1"/>
    <col min="5" max="6" width="50.81640625" hidden="1" customWidth="1"/>
    <col min="7" max="7" width="32.1796875" hidden="1" customWidth="1"/>
    <col min="8" max="8" width="4.1796875" style="122" customWidth="1"/>
  </cols>
  <sheetData>
    <row r="1" spans="1:8" ht="18" x14ac:dyDescent="0.4">
      <c r="A1" s="1"/>
      <c r="B1" s="223"/>
      <c r="C1" s="224" t="s">
        <v>6</v>
      </c>
      <c r="D1" s="122"/>
    </row>
    <row r="2" spans="1:8" ht="26" x14ac:dyDescent="0.3">
      <c r="A2" s="8"/>
      <c r="B2" s="240" t="s">
        <v>25</v>
      </c>
      <c r="C2" s="226" t="s">
        <v>148</v>
      </c>
      <c r="D2" s="122"/>
    </row>
    <row r="3" spans="1:8" ht="13" x14ac:dyDescent="0.3">
      <c r="A3" s="1"/>
      <c r="B3" s="241"/>
      <c r="C3" s="242"/>
      <c r="D3" s="122"/>
    </row>
    <row r="4" spans="1:8" ht="37.5" x14ac:dyDescent="0.25">
      <c r="A4" s="1"/>
      <c r="B4" s="229" t="s">
        <v>149</v>
      </c>
      <c r="C4" s="230" t="s">
        <v>150</v>
      </c>
      <c r="D4" s="231" t="s">
        <v>79</v>
      </c>
      <c r="H4" s="231" t="s">
        <v>79</v>
      </c>
    </row>
    <row r="5" spans="1:8" ht="25" x14ac:dyDescent="0.25">
      <c r="A5" s="1"/>
      <c r="B5" s="232" t="s">
        <v>151</v>
      </c>
      <c r="C5" s="233" t="s">
        <v>2</v>
      </c>
      <c r="D5" s="234" t="s">
        <v>79</v>
      </c>
      <c r="H5" s="234" t="s">
        <v>79</v>
      </c>
    </row>
    <row r="6" spans="1:8" ht="37.5" x14ac:dyDescent="0.3">
      <c r="A6" s="16"/>
      <c r="B6" s="235" t="s">
        <v>152</v>
      </c>
      <c r="C6" s="243" t="s">
        <v>242</v>
      </c>
      <c r="D6" s="234" t="s">
        <v>79</v>
      </c>
      <c r="H6" s="234" t="s">
        <v>79</v>
      </c>
    </row>
    <row r="7" spans="1:8" ht="25" x14ac:dyDescent="0.25">
      <c r="A7" s="18" t="s">
        <v>1</v>
      </c>
      <c r="B7" s="232" t="s">
        <v>154</v>
      </c>
      <c r="C7" s="244" t="s">
        <v>31</v>
      </c>
      <c r="D7" s="234" t="s">
        <v>79</v>
      </c>
      <c r="H7" s="234" t="s">
        <v>79</v>
      </c>
    </row>
    <row r="8" spans="1:8" ht="48" customHeight="1" x14ac:dyDescent="0.25">
      <c r="A8" s="10"/>
      <c r="B8" s="235" t="s">
        <v>121</v>
      </c>
      <c r="C8" s="236" t="s">
        <v>32</v>
      </c>
      <c r="D8" s="234" t="s">
        <v>79</v>
      </c>
      <c r="H8" s="234" t="s">
        <v>79</v>
      </c>
    </row>
    <row r="9" spans="1:8" ht="25" x14ac:dyDescent="0.25">
      <c r="A9" s="9"/>
      <c r="B9" s="232" t="s">
        <v>155</v>
      </c>
      <c r="C9" s="233" t="s">
        <v>33</v>
      </c>
      <c r="D9" s="234" t="s">
        <v>79</v>
      </c>
      <c r="H9" s="234" t="s">
        <v>79</v>
      </c>
    </row>
    <row r="10" spans="1:8" ht="25" x14ac:dyDescent="0.25">
      <c r="A10" s="10"/>
      <c r="B10" s="235" t="s">
        <v>156</v>
      </c>
      <c r="C10" s="236" t="s">
        <v>157</v>
      </c>
      <c r="D10" s="245"/>
    </row>
    <row r="11" spans="1:8" ht="25" x14ac:dyDescent="0.25">
      <c r="A11" s="9"/>
      <c r="B11" s="232" t="s">
        <v>158</v>
      </c>
      <c r="C11" s="233" t="s">
        <v>159</v>
      </c>
      <c r="D11" s="245"/>
    </row>
    <row r="12" spans="1:8" ht="37.5" x14ac:dyDescent="0.25">
      <c r="A12" s="10"/>
      <c r="B12" s="235" t="s">
        <v>160</v>
      </c>
      <c r="C12" s="236" t="s">
        <v>34</v>
      </c>
      <c r="D12" s="245"/>
    </row>
    <row r="13" spans="1:8" ht="25" x14ac:dyDescent="0.25">
      <c r="A13" s="9"/>
      <c r="B13" s="232" t="s">
        <v>161</v>
      </c>
      <c r="C13" s="233" t="s">
        <v>35</v>
      </c>
      <c r="D13" s="234" t="s">
        <v>79</v>
      </c>
      <c r="H13" s="305" t="s">
        <v>79</v>
      </c>
    </row>
    <row r="14" spans="1:8" ht="50" x14ac:dyDescent="0.25">
      <c r="A14" s="9"/>
      <c r="B14" s="235" t="s">
        <v>162</v>
      </c>
      <c r="C14" s="236" t="s">
        <v>36</v>
      </c>
      <c r="D14" s="245"/>
    </row>
    <row r="15" spans="1:8" ht="37.5" x14ac:dyDescent="0.25">
      <c r="A15" s="10"/>
      <c r="B15" s="232" t="s">
        <v>163</v>
      </c>
      <c r="C15" s="233" t="s">
        <v>164</v>
      </c>
      <c r="D15" s="234" t="s">
        <v>79</v>
      </c>
      <c r="H15" s="305" t="s">
        <v>79</v>
      </c>
    </row>
    <row r="16" spans="1:8" ht="37.5" x14ac:dyDescent="0.25">
      <c r="A16" s="9"/>
      <c r="B16" s="235" t="s">
        <v>165</v>
      </c>
      <c r="C16" s="236" t="s">
        <v>166</v>
      </c>
      <c r="D16" s="246" t="s">
        <v>79</v>
      </c>
      <c r="H16" s="234" t="s">
        <v>79</v>
      </c>
    </row>
    <row r="17" spans="1:8" ht="25" x14ac:dyDescent="0.25">
      <c r="A17" s="10"/>
      <c r="B17" s="235" t="s">
        <v>167</v>
      </c>
      <c r="C17" s="243" t="s">
        <v>30</v>
      </c>
      <c r="D17" s="247"/>
    </row>
    <row r="18" spans="1:8" x14ac:dyDescent="0.25">
      <c r="A18" s="9"/>
      <c r="B18" s="232" t="s">
        <v>168</v>
      </c>
      <c r="C18" s="244" t="s">
        <v>169</v>
      </c>
      <c r="D18" s="234" t="s">
        <v>79</v>
      </c>
      <c r="H18" s="305" t="s">
        <v>79</v>
      </c>
    </row>
    <row r="19" spans="1:8" ht="25" x14ac:dyDescent="0.25">
      <c r="A19" s="10"/>
      <c r="B19" s="235" t="s">
        <v>170</v>
      </c>
      <c r="C19" s="236" t="s">
        <v>171</v>
      </c>
      <c r="D19" s="246" t="s">
        <v>79</v>
      </c>
      <c r="H19" s="234" t="s">
        <v>79</v>
      </c>
    </row>
    <row r="20" spans="1:8" x14ac:dyDescent="0.25">
      <c r="A20" s="9"/>
      <c r="D20" s="122"/>
    </row>
    <row r="21" spans="1:8" x14ac:dyDescent="0.25">
      <c r="A21" s="10"/>
      <c r="D21" s="122"/>
    </row>
    <row r="22" spans="1:8" ht="13" x14ac:dyDescent="0.3">
      <c r="A22" s="9"/>
      <c r="C22" s="238" t="s">
        <v>37</v>
      </c>
      <c r="D22" s="122"/>
    </row>
    <row r="23" spans="1:8" ht="25.5" x14ac:dyDescent="0.25">
      <c r="A23" s="10"/>
      <c r="C23" s="239" t="s">
        <v>195</v>
      </c>
      <c r="D23" s="122"/>
    </row>
    <row r="24" spans="1:8" x14ac:dyDescent="0.25">
      <c r="A24" s="9"/>
    </row>
    <row r="25" spans="1:8" x14ac:dyDescent="0.25">
      <c r="A25" s="9"/>
    </row>
    <row r="26" spans="1:8" x14ac:dyDescent="0.25">
      <c r="A26" s="10"/>
    </row>
    <row r="27" spans="1:8" x14ac:dyDescent="0.25">
      <c r="A27" s="9"/>
    </row>
    <row r="28" spans="1:8" x14ac:dyDescent="0.25">
      <c r="A28" s="10"/>
    </row>
    <row r="29" spans="1:8" x14ac:dyDescent="0.25">
      <c r="A29" s="9"/>
    </row>
  </sheetData>
  <phoneticPr fontId="0" type="noConversion"/>
  <conditionalFormatting sqref="A9 A11 A13:A14 A16 A18 A20 A22">
    <cfRule type="expression" dxfId="9" priority="7" stopIfTrue="1">
      <formula>$F9="Brak"</formula>
    </cfRule>
  </conditionalFormatting>
  <conditionalFormatting sqref="A8 A10 A12 A15 A17 A19 A21">
    <cfRule type="expression" dxfId="8" priority="8" stopIfTrue="1">
      <formula>$F8="Brak"</formula>
    </cfRule>
  </conditionalFormatting>
  <conditionalFormatting sqref="D8:D29">
    <cfRule type="expression" dxfId="7" priority="9" stopIfTrue="1">
      <formula>CELL("wiersz",C8)-TRUNC(CELL("wiersz",C8)/2)*2=0</formula>
    </cfRule>
  </conditionalFormatting>
  <conditionalFormatting sqref="B7">
    <cfRule type="cellIs" dxfId="6" priority="11" stopIfTrue="1" operator="equal">
      <formula>"Niekompl."</formula>
    </cfRule>
  </conditionalFormatting>
  <conditionalFormatting sqref="E8:F29">
    <cfRule type="expression" dxfId="5" priority="12" stopIfTrue="1">
      <formula>CELL("wiersz",C8)-TRUNC(CELL("wiersz",C8)/2)*2=0</formula>
    </cfRule>
  </conditionalFormatting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H16"/>
  <sheetViews>
    <sheetView topLeftCell="B1" workbookViewId="0">
      <selection activeCell="C10" sqref="C10"/>
    </sheetView>
  </sheetViews>
  <sheetFormatPr defaultRowHeight="12.5" x14ac:dyDescent="0.25"/>
  <cols>
    <col min="1" max="1" width="3.81640625" hidden="1" customWidth="1"/>
    <col min="2" max="2" width="11.54296875" customWidth="1"/>
    <col min="3" max="3" width="69" customWidth="1"/>
    <col min="4" max="4" width="10.1796875" hidden="1" customWidth="1"/>
    <col min="5" max="6" width="50.81640625" hidden="1" customWidth="1"/>
    <col min="7" max="7" width="32.1796875" hidden="1" customWidth="1"/>
    <col min="8" max="8" width="3.81640625" style="122" customWidth="1"/>
  </cols>
  <sheetData>
    <row r="1" spans="1:8" ht="18" x14ac:dyDescent="0.4">
      <c r="A1" s="1"/>
      <c r="B1" s="223"/>
      <c r="C1" s="224" t="s">
        <v>9</v>
      </c>
      <c r="D1" s="122"/>
    </row>
    <row r="2" spans="1:8" ht="26" x14ac:dyDescent="0.3">
      <c r="A2" s="8"/>
      <c r="B2" s="225" t="s">
        <v>25</v>
      </c>
      <c r="C2" s="226" t="s">
        <v>172</v>
      </c>
      <c r="D2" s="122"/>
    </row>
    <row r="3" spans="1:8" ht="13" x14ac:dyDescent="0.25">
      <c r="A3" s="1"/>
      <c r="B3" s="227"/>
      <c r="C3" s="228"/>
      <c r="D3" s="122"/>
    </row>
    <row r="4" spans="1:8" ht="25" x14ac:dyDescent="0.25">
      <c r="A4" s="1"/>
      <c r="B4" s="248" t="s">
        <v>118</v>
      </c>
      <c r="C4" s="244" t="s">
        <v>3</v>
      </c>
      <c r="D4" s="231" t="s">
        <v>79</v>
      </c>
      <c r="H4" s="231" t="s">
        <v>79</v>
      </c>
    </row>
    <row r="5" spans="1:8" ht="25" x14ac:dyDescent="0.25">
      <c r="A5" s="1"/>
      <c r="B5" s="235" t="s">
        <v>173</v>
      </c>
      <c r="C5" s="236" t="s">
        <v>174</v>
      </c>
      <c r="D5" s="234" t="s">
        <v>79</v>
      </c>
      <c r="H5" s="234" t="s">
        <v>79</v>
      </c>
    </row>
    <row r="6" spans="1:8" ht="25" x14ac:dyDescent="0.3">
      <c r="A6" s="16"/>
      <c r="B6" s="232" t="s">
        <v>175</v>
      </c>
      <c r="C6" s="233" t="s">
        <v>176</v>
      </c>
      <c r="D6" s="234" t="s">
        <v>79</v>
      </c>
      <c r="H6" s="234" t="s">
        <v>79</v>
      </c>
    </row>
    <row r="7" spans="1:8" ht="25" x14ac:dyDescent="0.25">
      <c r="A7" s="18" t="s">
        <v>1</v>
      </c>
      <c r="B7" s="235" t="s">
        <v>113</v>
      </c>
      <c r="C7" s="249" t="s">
        <v>177</v>
      </c>
      <c r="D7" s="234" t="s">
        <v>79</v>
      </c>
      <c r="H7" s="234" t="s">
        <v>79</v>
      </c>
    </row>
    <row r="8" spans="1:8" ht="12.75" customHeight="1" x14ac:dyDescent="0.25">
      <c r="A8" s="10"/>
      <c r="D8" s="122"/>
    </row>
    <row r="9" spans="1:8" ht="13" x14ac:dyDescent="0.3">
      <c r="A9" s="9"/>
      <c r="C9" s="238" t="s">
        <v>37</v>
      </c>
      <c r="D9" s="122"/>
    </row>
    <row r="10" spans="1:8" ht="25" x14ac:dyDescent="0.25">
      <c r="A10" s="10"/>
      <c r="C10" s="250" t="s">
        <v>196</v>
      </c>
      <c r="D10" s="122"/>
    </row>
    <row r="11" spans="1:8" x14ac:dyDescent="0.25">
      <c r="A11" s="9"/>
    </row>
    <row r="12" spans="1:8" x14ac:dyDescent="0.25">
      <c r="A12" s="10"/>
    </row>
    <row r="13" spans="1:8" x14ac:dyDescent="0.25">
      <c r="A13" s="9"/>
    </row>
    <row r="14" spans="1:8" x14ac:dyDescent="0.25">
      <c r="A14" s="10"/>
    </row>
    <row r="15" spans="1:8" x14ac:dyDescent="0.25">
      <c r="A15" s="9"/>
    </row>
    <row r="16" spans="1:8" x14ac:dyDescent="0.25">
      <c r="A16" s="10"/>
    </row>
  </sheetData>
  <phoneticPr fontId="0" type="noConversion"/>
  <conditionalFormatting sqref="A9 A11 A13 A15">
    <cfRule type="expression" dxfId="4" priority="1" stopIfTrue="1">
      <formula>$F9="Brak"</formula>
    </cfRule>
  </conditionalFormatting>
  <conditionalFormatting sqref="A8 A10 A12 A14 A16">
    <cfRule type="expression" dxfId="3" priority="2" stopIfTrue="1">
      <formula>$F8="Brak"</formula>
    </cfRule>
  </conditionalFormatting>
  <conditionalFormatting sqref="D8:D16">
    <cfRule type="expression" dxfId="2" priority="3" stopIfTrue="1">
      <formula>CELL("wiersz",C8)-TRUNC(CELL("wiersz",C8)/2)*2=0</formula>
    </cfRule>
  </conditionalFormatting>
  <conditionalFormatting sqref="B7">
    <cfRule type="cellIs" dxfId="1" priority="5" stopIfTrue="1" operator="equal">
      <formula>"Niekompl."</formula>
    </cfRule>
  </conditionalFormatting>
  <conditionalFormatting sqref="E8:F16">
    <cfRule type="expression" dxfId="0" priority="6" stopIfTrue="1">
      <formula>CELL("wiersz",C8)-TRUNC(CELL("wiersz",C8)/2)*2=0</formula>
    </cfRule>
  </conditionalFormatting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F55"/>
  <sheetViews>
    <sheetView zoomScale="75" zoomScaleNormal="75" workbookViewId="0">
      <selection activeCell="E43" sqref="E43"/>
    </sheetView>
  </sheetViews>
  <sheetFormatPr defaultRowHeight="12.5" x14ac:dyDescent="0.25"/>
  <cols>
    <col min="1" max="1" width="54.453125" customWidth="1"/>
    <col min="2" max="2" width="11.1796875" customWidth="1"/>
    <col min="3" max="4" width="10.1796875" customWidth="1"/>
    <col min="5" max="5" width="46.1796875" customWidth="1"/>
    <col min="6" max="6" width="14.453125" customWidth="1"/>
  </cols>
  <sheetData>
    <row r="1" spans="1:6" s="38" customFormat="1" ht="20" x14ac:dyDescent="0.4">
      <c r="A1" s="325" t="s">
        <v>54</v>
      </c>
      <c r="B1" s="326"/>
      <c r="C1" s="326"/>
      <c r="D1" s="326"/>
      <c r="E1" s="326"/>
      <c r="F1" s="326"/>
    </row>
    <row r="2" spans="1:6" s="38" customFormat="1" ht="26" x14ac:dyDescent="0.25">
      <c r="A2" s="90"/>
      <c r="B2" s="91" t="s">
        <v>55</v>
      </c>
      <c r="C2" s="91" t="s">
        <v>56</v>
      </c>
      <c r="D2" s="91" t="s">
        <v>57</v>
      </c>
      <c r="E2" s="92" t="s">
        <v>58</v>
      </c>
      <c r="F2" s="91" t="s">
        <v>102</v>
      </c>
    </row>
    <row r="3" spans="1:6" s="38" customFormat="1" ht="15.5" x14ac:dyDescent="0.25">
      <c r="A3" s="93" t="str">
        <f>Stac!C13</f>
        <v>Semestr 1:</v>
      </c>
      <c r="B3" s="94"/>
      <c r="C3" s="94"/>
      <c r="D3" s="94"/>
      <c r="E3" s="94"/>
      <c r="F3" s="94"/>
    </row>
    <row r="4" spans="1:6" s="38" customFormat="1" ht="13" hidden="1" x14ac:dyDescent="0.25">
      <c r="A4" s="149" t="str">
        <f>Stac!C14</f>
        <v>Moduł kształcenia</v>
      </c>
      <c r="B4" s="94"/>
      <c r="C4" s="94"/>
      <c r="D4" s="94"/>
      <c r="E4" s="94"/>
      <c r="F4" s="94"/>
    </row>
    <row r="5" spans="1:6" s="38" customFormat="1" ht="13" x14ac:dyDescent="0.25">
      <c r="A5" s="95" t="str">
        <f>Stac!C15</f>
        <v>Technologie internetowe w przetwarzaniu rozproszonym</v>
      </c>
      <c r="B5" s="87" t="s">
        <v>86</v>
      </c>
      <c r="C5" s="87"/>
      <c r="D5" s="87"/>
      <c r="E5" s="309" t="s">
        <v>233</v>
      </c>
      <c r="F5" s="87"/>
    </row>
    <row r="6" spans="1:6" s="38" customFormat="1" ht="13" x14ac:dyDescent="0.25">
      <c r="A6" s="96" t="str">
        <f>Stac!C16</f>
        <v>Metody bezpiecznego programowania</v>
      </c>
      <c r="B6" s="97" t="s">
        <v>86</v>
      </c>
      <c r="C6" s="98"/>
      <c r="D6" s="98"/>
      <c r="E6" s="309" t="s">
        <v>233</v>
      </c>
      <c r="F6" s="98"/>
    </row>
    <row r="7" spans="1:6" s="38" customFormat="1" ht="13" x14ac:dyDescent="0.25">
      <c r="A7" s="99" t="str">
        <f>Stac!C17</f>
        <v xml:space="preserve">Narzędzia przetwarzania rozproszonego </v>
      </c>
      <c r="B7" s="87" t="s">
        <v>86</v>
      </c>
      <c r="C7" s="87"/>
      <c r="D7" s="87"/>
      <c r="E7" s="309" t="s">
        <v>233</v>
      </c>
      <c r="F7" s="87"/>
    </row>
    <row r="8" spans="1:6" s="38" customFormat="1" ht="13" x14ac:dyDescent="0.25">
      <c r="A8" s="100" t="str">
        <f>Stac!C18</f>
        <v>Algorytmy rozproszone</v>
      </c>
      <c r="B8" s="87" t="s">
        <v>86</v>
      </c>
      <c r="C8" s="87"/>
      <c r="D8" s="87"/>
      <c r="E8" s="309" t="s">
        <v>233</v>
      </c>
      <c r="F8" s="87"/>
    </row>
    <row r="9" spans="1:6" s="38" customFormat="1" ht="13" x14ac:dyDescent="0.25">
      <c r="A9" s="95" t="str">
        <f>Stac!C19</f>
        <v>Programowanie sieciowe</v>
      </c>
      <c r="B9" s="87" t="s">
        <v>86</v>
      </c>
      <c r="C9" s="87"/>
      <c r="D9" s="87"/>
      <c r="E9" s="309" t="s">
        <v>233</v>
      </c>
      <c r="F9" s="87"/>
    </row>
    <row r="10" spans="1:6" s="38" customFormat="1" ht="13" x14ac:dyDescent="0.25">
      <c r="A10" s="100" t="str">
        <f>Stac!C20</f>
        <v>Bezpieczeństwo systemów rozproszonych</v>
      </c>
      <c r="B10" s="87" t="s">
        <v>86</v>
      </c>
      <c r="C10" s="87"/>
      <c r="D10" s="87"/>
      <c r="E10" s="309" t="s">
        <v>233</v>
      </c>
      <c r="F10" s="87"/>
    </row>
    <row r="11" spans="1:6" s="38" customFormat="1" ht="26" x14ac:dyDescent="0.25">
      <c r="A11" s="95" t="str">
        <f>Stac!C21</f>
        <v>Komunikacja w języku angielskim (Communication in English)</v>
      </c>
      <c r="B11" s="87" t="s">
        <v>86</v>
      </c>
      <c r="C11" s="87"/>
      <c r="D11" s="87"/>
      <c r="E11" s="309" t="s">
        <v>233</v>
      </c>
      <c r="F11" s="87"/>
    </row>
    <row r="12" spans="1:6" s="38" customFormat="1" ht="13" x14ac:dyDescent="0.25">
      <c r="A12" s="96" t="str">
        <f>Stac!C22</f>
        <v>Zarządzanie systemami komputerowymi</v>
      </c>
      <c r="B12" s="87" t="s">
        <v>86</v>
      </c>
      <c r="C12" s="87"/>
      <c r="D12" s="87"/>
      <c r="E12" s="309" t="s">
        <v>233</v>
      </c>
      <c r="F12" s="87"/>
    </row>
    <row r="13" spans="1:6" s="38" customFormat="1" ht="13" x14ac:dyDescent="0.25">
      <c r="A13" s="95" t="str">
        <f>Stac!C23</f>
        <v>Podstawowe szkolenie z zakresu BHP</v>
      </c>
      <c r="B13" s="87" t="s">
        <v>86</v>
      </c>
      <c r="C13" s="87"/>
      <c r="D13" s="87"/>
      <c r="E13" s="309" t="s">
        <v>233</v>
      </c>
      <c r="F13" s="87"/>
    </row>
    <row r="14" spans="1:6" s="38" customFormat="1" ht="15.5" hidden="1" x14ac:dyDescent="0.25">
      <c r="A14" s="102">
        <f>Stac!C25</f>
        <v>0</v>
      </c>
      <c r="B14" s="94"/>
      <c r="C14" s="94"/>
      <c r="D14" s="94"/>
      <c r="E14" s="103"/>
      <c r="F14" s="94"/>
    </row>
    <row r="15" spans="1:6" s="38" customFormat="1" ht="15.5" hidden="1" x14ac:dyDescent="0.25">
      <c r="A15" s="102">
        <f>Stac!C26</f>
        <v>0</v>
      </c>
      <c r="B15" s="94"/>
      <c r="C15" s="94"/>
      <c r="D15" s="94"/>
      <c r="E15" s="103"/>
      <c r="F15" s="94"/>
    </row>
    <row r="16" spans="1:6" s="38" customFormat="1" ht="15.5" x14ac:dyDescent="0.25">
      <c r="A16" s="93" t="str">
        <f>Stac!C27</f>
        <v>Semestr 2:</v>
      </c>
      <c r="B16" s="136"/>
      <c r="C16" s="136"/>
      <c r="D16" s="136"/>
      <c r="E16" s="137"/>
      <c r="F16" s="136"/>
    </row>
    <row r="17" spans="1:6" s="38" customFormat="1" ht="13" hidden="1" x14ac:dyDescent="0.25">
      <c r="A17" s="100" t="str">
        <f>Stac!C28</f>
        <v>Moduł kształcenia</v>
      </c>
      <c r="B17" s="136"/>
      <c r="C17" s="136"/>
      <c r="D17" s="136"/>
      <c r="E17" s="138"/>
      <c r="F17" s="136"/>
    </row>
    <row r="18" spans="1:6" s="38" customFormat="1" ht="13" hidden="1" x14ac:dyDescent="0.25">
      <c r="A18" s="95">
        <f>Stac!C29</f>
        <v>0</v>
      </c>
      <c r="B18" s="87"/>
      <c r="C18" s="87"/>
      <c r="D18" s="87"/>
      <c r="E18" s="192"/>
      <c r="F18" s="87"/>
    </row>
    <row r="19" spans="1:6" s="38" customFormat="1" ht="13" x14ac:dyDescent="0.25">
      <c r="A19" s="100" t="str">
        <f>Stac!C30</f>
        <v>Systemy wysokiej niezawodności</v>
      </c>
      <c r="B19" s="87" t="s">
        <v>86</v>
      </c>
      <c r="C19" s="87"/>
      <c r="D19" s="87"/>
      <c r="E19" s="309" t="s">
        <v>233</v>
      </c>
      <c r="F19" s="87"/>
    </row>
    <row r="20" spans="1:6" s="38" customFormat="1" ht="13" x14ac:dyDescent="0.25">
      <c r="A20" s="95" t="str">
        <f>Stac!C31</f>
        <v>Zarządzanie systemami rozproszonymi</v>
      </c>
      <c r="B20" s="87" t="s">
        <v>86</v>
      </c>
      <c r="C20" s="87"/>
      <c r="D20" s="87"/>
      <c r="E20" s="309" t="s">
        <v>233</v>
      </c>
      <c r="F20" s="87"/>
    </row>
    <row r="21" spans="1:6" s="38" customFormat="1" ht="13" x14ac:dyDescent="0.25">
      <c r="A21" s="100" t="str">
        <f>Stac!C32</f>
        <v>Konstrukcja systemów chmurowych</v>
      </c>
      <c r="B21" s="87" t="s">
        <v>86</v>
      </c>
      <c r="C21" s="87"/>
      <c r="D21" s="87"/>
      <c r="E21" s="309" t="s">
        <v>233</v>
      </c>
      <c r="F21" s="87"/>
    </row>
    <row r="22" spans="1:6" s="38" customFormat="1" ht="13" x14ac:dyDescent="0.25">
      <c r="A22" s="99" t="str">
        <f>Stac!C33</f>
        <v>Rozproszone bazy danych</v>
      </c>
      <c r="B22" s="87" t="s">
        <v>86</v>
      </c>
      <c r="C22" s="87"/>
      <c r="D22" s="87" t="s">
        <v>86</v>
      </c>
      <c r="E22" s="309" t="s">
        <v>233</v>
      </c>
      <c r="F22" s="87" t="s">
        <v>86</v>
      </c>
    </row>
    <row r="23" spans="1:6" s="38" customFormat="1" ht="13" x14ac:dyDescent="0.25">
      <c r="A23" s="96" t="str">
        <f>Stac!C34</f>
        <v>Systemy rozproszone dużej skali</v>
      </c>
      <c r="B23" s="87" t="s">
        <v>86</v>
      </c>
      <c r="C23" s="87"/>
      <c r="D23" s="87"/>
      <c r="E23" s="309" t="s">
        <v>233</v>
      </c>
      <c r="F23" s="87"/>
    </row>
    <row r="24" spans="1:6" s="38" customFormat="1" ht="26" x14ac:dyDescent="0.25">
      <c r="A24" s="99" t="str">
        <f>Stac!C35</f>
        <v>Pisanie prac naukowo-technicznych (Scientific &amp; Technical Writing)</v>
      </c>
      <c r="B24" s="87" t="s">
        <v>86</v>
      </c>
      <c r="C24" s="87"/>
      <c r="D24" s="87"/>
      <c r="E24" s="309" t="s">
        <v>233</v>
      </c>
      <c r="F24" s="87"/>
    </row>
    <row r="25" spans="1:6" s="38" customFormat="1" ht="13" x14ac:dyDescent="0.25">
      <c r="A25" s="96" t="str">
        <f>Stac!C36</f>
        <v>Pracownia badawczo-problemowa</v>
      </c>
      <c r="B25" s="87" t="s">
        <v>86</v>
      </c>
      <c r="C25" s="87"/>
      <c r="D25" s="87"/>
      <c r="E25" s="309"/>
      <c r="F25" s="87"/>
    </row>
    <row r="26" spans="1:6" s="38" customFormat="1" ht="26" x14ac:dyDescent="0.25">
      <c r="A26" s="99" t="str">
        <f>Stac!C37</f>
        <v>Nowoczesne technologie informatyczne w zastosowaniach branży IT</v>
      </c>
      <c r="B26" s="87" t="s">
        <v>86</v>
      </c>
      <c r="C26" s="87"/>
      <c r="D26" s="87" t="s">
        <v>86</v>
      </c>
      <c r="E26" s="309" t="s">
        <v>233</v>
      </c>
      <c r="F26" s="87"/>
    </row>
    <row r="27" spans="1:6" s="145" customFormat="1" ht="13" hidden="1" x14ac:dyDescent="0.25">
      <c r="A27" s="142">
        <f>Stac!C39</f>
        <v>0</v>
      </c>
      <c r="B27" s="143"/>
      <c r="C27" s="143"/>
      <c r="D27" s="143"/>
      <c r="E27" s="144"/>
      <c r="F27" s="143"/>
    </row>
    <row r="28" spans="1:6" s="145" customFormat="1" ht="13" hidden="1" x14ac:dyDescent="0.25">
      <c r="A28" s="146">
        <f>Stac!C40</f>
        <v>0</v>
      </c>
      <c r="B28" s="143"/>
      <c r="C28" s="143"/>
      <c r="D28" s="143"/>
      <c r="E28" s="147"/>
      <c r="F28" s="143"/>
    </row>
    <row r="29" spans="1:6" s="145" customFormat="1" ht="15.5" x14ac:dyDescent="0.25">
      <c r="A29" s="93" t="str">
        <f>Stac!C41</f>
        <v>Semestr 3:</v>
      </c>
      <c r="B29" s="143"/>
      <c r="C29" s="143"/>
      <c r="D29" s="143"/>
      <c r="E29" s="148"/>
      <c r="F29" s="143"/>
    </row>
    <row r="30" spans="1:6" s="145" customFormat="1" ht="13" hidden="1" x14ac:dyDescent="0.25">
      <c r="A30" s="95" t="str">
        <f>Stac!C42</f>
        <v>Moduł kształcenia</v>
      </c>
      <c r="B30" s="143"/>
      <c r="C30" s="143"/>
      <c r="D30" s="143"/>
      <c r="E30" s="144"/>
      <c r="F30" s="143"/>
    </row>
    <row r="31" spans="1:6" s="38" customFormat="1" ht="13" x14ac:dyDescent="0.25">
      <c r="A31" s="100" t="str">
        <f>Stac!C43</f>
        <v>Zarządzanie bezpieczeństwem w systemach IT</v>
      </c>
      <c r="B31" s="152" t="s">
        <v>86</v>
      </c>
      <c r="C31" s="87"/>
      <c r="D31" s="87"/>
      <c r="E31" s="309" t="s">
        <v>233</v>
      </c>
      <c r="F31" s="87"/>
    </row>
    <row r="32" spans="1:6" s="112" customFormat="1" ht="13" x14ac:dyDescent="0.25">
      <c r="A32" s="95" t="str">
        <f>Stac!C44</f>
        <v xml:space="preserve">Seminarium dyplomowe </v>
      </c>
      <c r="B32" s="152" t="s">
        <v>86</v>
      </c>
      <c r="C32" s="87"/>
      <c r="D32" s="87"/>
      <c r="E32" s="309" t="s">
        <v>233</v>
      </c>
      <c r="F32" s="87"/>
    </row>
    <row r="33" spans="1:6" s="112" customFormat="1" ht="13" x14ac:dyDescent="0.25">
      <c r="A33" s="96" t="str">
        <f>Stac!C45</f>
        <v xml:space="preserve">Przygotowanie pracy magisterskiej </v>
      </c>
      <c r="B33" s="152" t="s">
        <v>86</v>
      </c>
      <c r="C33" s="87"/>
      <c r="D33" s="87"/>
      <c r="E33" s="309"/>
      <c r="F33" s="87"/>
    </row>
    <row r="34" spans="1:6" s="112" customFormat="1" ht="26" x14ac:dyDescent="0.25">
      <c r="A34" s="99" t="str">
        <f>Stac!C46</f>
        <v>(nauki humanistyczne): Komunikacja interpersonalna (Interpersonal Communication)</v>
      </c>
      <c r="B34" s="152" t="s">
        <v>86</v>
      </c>
      <c r="C34" s="87"/>
      <c r="D34" s="87"/>
      <c r="E34" s="309" t="s">
        <v>233</v>
      </c>
      <c r="F34" s="87"/>
    </row>
    <row r="35" spans="1:6" s="112" customFormat="1" ht="39" x14ac:dyDescent="0.25">
      <c r="A35" s="100" t="str">
        <f>Stac!C47</f>
        <v>Przedmiot obieralny (nauki społeczne): Marketing i elementy kompetencji menedżerskich / Innowacyjność i kreatywne myślenie</v>
      </c>
      <c r="B35" s="152" t="s">
        <v>86</v>
      </c>
      <c r="C35" s="87"/>
      <c r="D35" s="87"/>
      <c r="E35" s="309" t="s">
        <v>233</v>
      </c>
      <c r="F35" s="87"/>
    </row>
    <row r="36" spans="1:6" s="38" customFormat="1" ht="13" x14ac:dyDescent="0.25">
      <c r="A36" s="95" t="str">
        <f>Stac!C48</f>
        <v>Projektowanie systemów rozproszonych</v>
      </c>
      <c r="B36" s="152" t="s">
        <v>86</v>
      </c>
      <c r="C36" s="87"/>
      <c r="D36" s="87"/>
      <c r="E36" s="309" t="s">
        <v>233</v>
      </c>
      <c r="F36" s="87"/>
    </row>
    <row r="37" spans="1:6" s="38" customFormat="1" ht="13" hidden="1" x14ac:dyDescent="0.25">
      <c r="A37" s="100">
        <f>Stac!C49</f>
        <v>5</v>
      </c>
      <c r="B37" s="152"/>
      <c r="C37" s="87"/>
      <c r="D37" s="87"/>
      <c r="E37" s="309" t="s">
        <v>233</v>
      </c>
      <c r="F37" s="87"/>
    </row>
    <row r="38" spans="1:6" s="38" customFormat="1" ht="13" hidden="1" x14ac:dyDescent="0.25">
      <c r="A38" s="95">
        <f>Stac!C50</f>
        <v>0</v>
      </c>
      <c r="B38" s="152"/>
      <c r="C38" s="87"/>
      <c r="D38" s="87"/>
      <c r="E38" s="101"/>
      <c r="F38" s="87"/>
    </row>
    <row r="39" spans="1:6" s="38" customFormat="1" ht="13" x14ac:dyDescent="0.25">
      <c r="A39" s="151"/>
      <c r="B39" s="94"/>
      <c r="C39" s="94"/>
      <c r="D39" s="94"/>
      <c r="E39" s="103"/>
      <c r="F39" s="94"/>
    </row>
    <row r="40" spans="1:6" s="38" customFormat="1" x14ac:dyDescent="0.25">
      <c r="A40" s="150" t="s">
        <v>59</v>
      </c>
      <c r="B40" s="105">
        <f>COUNTA(A5:A13)+COUNTA(A19:A26)+COUNTA(A31:A36)</f>
        <v>23</v>
      </c>
      <c r="C40" s="94"/>
      <c r="D40" s="94"/>
      <c r="E40" s="103"/>
      <c r="F40" s="94"/>
    </row>
    <row r="41" spans="1:6" s="38" customFormat="1" x14ac:dyDescent="0.25">
      <c r="A41" s="104" t="s">
        <v>60</v>
      </c>
      <c r="B41" s="105">
        <f>COUNTIF(B5:B38,"X")</f>
        <v>23</v>
      </c>
      <c r="C41" s="94"/>
      <c r="D41" s="94"/>
      <c r="E41" s="103"/>
      <c r="F41" s="94"/>
    </row>
    <row r="42" spans="1:6" s="38" customFormat="1" x14ac:dyDescent="0.25">
      <c r="A42" s="104" t="s">
        <v>61</v>
      </c>
      <c r="B42" s="106">
        <f>B41/B40</f>
        <v>1</v>
      </c>
      <c r="C42" s="94"/>
      <c r="D42" s="94"/>
      <c r="E42" s="103"/>
      <c r="F42" s="94"/>
    </row>
    <row r="43" spans="1:6" s="38" customFormat="1" x14ac:dyDescent="0.25">
      <c r="A43" s="104" t="s">
        <v>62</v>
      </c>
      <c r="B43" s="105">
        <f>COUNTIF(C5:C37,"X")</f>
        <v>0</v>
      </c>
      <c r="C43" s="94"/>
      <c r="D43" s="94"/>
      <c r="E43" s="103"/>
      <c r="F43" s="94"/>
    </row>
    <row r="44" spans="1:6" s="38" customFormat="1" x14ac:dyDescent="0.25">
      <c r="A44" s="104" t="s">
        <v>63</v>
      </c>
      <c r="B44" s="106">
        <f>B43/$B40</f>
        <v>0</v>
      </c>
      <c r="C44" s="94"/>
      <c r="D44" s="94"/>
      <c r="E44" s="103"/>
      <c r="F44" s="94"/>
    </row>
    <row r="45" spans="1:6" s="38" customFormat="1" x14ac:dyDescent="0.25">
      <c r="A45" s="104" t="s">
        <v>64</v>
      </c>
      <c r="B45" s="105">
        <f>COUNTIF(D5:D37,"X")</f>
        <v>2</v>
      </c>
      <c r="C45" s="94"/>
      <c r="D45" s="94"/>
      <c r="E45" s="103"/>
      <c r="F45" s="94"/>
    </row>
    <row r="46" spans="1:6" s="38" customFormat="1" x14ac:dyDescent="0.25">
      <c r="A46" s="104" t="s">
        <v>65</v>
      </c>
      <c r="B46" s="106">
        <f>B45/$B40</f>
        <v>8.6956521739130432E-2</v>
      </c>
      <c r="C46" s="94"/>
      <c r="D46" s="94"/>
      <c r="E46" s="103"/>
      <c r="F46" s="94"/>
    </row>
    <row r="47" spans="1:6" s="38" customFormat="1" x14ac:dyDescent="0.25">
      <c r="A47" s="104" t="s">
        <v>66</v>
      </c>
      <c r="B47" s="105">
        <f>COUNTIF(F3:F37,"X")</f>
        <v>1</v>
      </c>
      <c r="C47" s="94"/>
      <c r="D47" s="94"/>
      <c r="E47" s="103"/>
      <c r="F47" s="94"/>
    </row>
    <row r="48" spans="1:6" s="38" customFormat="1" x14ac:dyDescent="0.25">
      <c r="A48" s="104" t="s">
        <v>67</v>
      </c>
      <c r="B48" s="106">
        <f>B47/$B$40</f>
        <v>4.3478260869565216E-2</v>
      </c>
      <c r="C48" s="94"/>
      <c r="D48" s="94"/>
      <c r="E48" s="103"/>
      <c r="F48" s="94"/>
    </row>
    <row r="49" spans="1:6" s="38" customFormat="1" x14ac:dyDescent="0.25">
      <c r="A49" s="88"/>
      <c r="B49" s="94"/>
      <c r="C49" s="94"/>
      <c r="D49" s="94"/>
      <c r="E49" s="103"/>
      <c r="F49" s="94"/>
    </row>
    <row r="50" spans="1:6" s="38" customFormat="1" ht="23" x14ac:dyDescent="0.25">
      <c r="A50" s="107" t="s">
        <v>68</v>
      </c>
      <c r="B50" s="94"/>
      <c r="C50" s="94"/>
      <c r="D50" s="94"/>
      <c r="E50" s="103"/>
      <c r="F50" s="94"/>
    </row>
    <row r="51" spans="1:6" s="38" customFormat="1" ht="23" x14ac:dyDescent="0.25">
      <c r="A51" s="108" t="s">
        <v>69</v>
      </c>
      <c r="B51" s="94"/>
      <c r="C51" s="94"/>
      <c r="D51" s="94"/>
      <c r="E51" s="103"/>
      <c r="F51" s="94"/>
    </row>
    <row r="52" spans="1:6" s="38" customFormat="1" ht="46" x14ac:dyDescent="0.25">
      <c r="A52" s="108" t="s">
        <v>70</v>
      </c>
      <c r="B52" s="94"/>
      <c r="C52" s="94"/>
      <c r="D52" s="94"/>
      <c r="E52" s="103"/>
      <c r="F52" s="94"/>
    </row>
    <row r="53" spans="1:6" s="38" customFormat="1" ht="46" x14ac:dyDescent="0.25">
      <c r="A53" s="108" t="s">
        <v>71</v>
      </c>
      <c r="B53" s="94"/>
      <c r="C53" s="94"/>
      <c r="D53" s="94"/>
      <c r="E53" s="103"/>
      <c r="F53" s="94"/>
    </row>
    <row r="54" spans="1:6" s="38" customFormat="1" x14ac:dyDescent="0.25"/>
    <row r="55" spans="1:6" s="38" customFormat="1" x14ac:dyDescent="0.25"/>
  </sheetData>
  <mergeCells count="1">
    <mergeCell ref="A1:F1"/>
  </mergeCells>
  <hyperlinks>
    <hyperlink ref="E5" r:id="rId1" display="http://www.cs.put.poznan.pl/pwojciechowski/"/>
    <hyperlink ref="E7" r:id="rId2" display="http://www.cs.put.poznan.pl/pwojciechowski/"/>
    <hyperlink ref="E10" r:id="rId3" display="http://www.cs.put.poznan.pl/aurbanski/bai.php"/>
    <hyperlink ref="E19" r:id="rId4" display="http://www.cs.put.poznan.pl/pwojciechowski/"/>
    <hyperlink ref="E20" r:id="rId5" display="http://www.cs.put.poznan.pl/pwojciechowski/"/>
    <hyperlink ref="E23" r:id="rId6" display="http://www.cs.put.poznan.pl/aurbanski/bai.php"/>
    <hyperlink ref="E31" r:id="rId7" display="http://www.cs.put.poznan.pl/pwojciechowski/"/>
    <hyperlink ref="E34" r:id="rId8" display="http://www.cs.put.poznan.pl/aurbanski/bai.php"/>
  </hyperlinks>
  <pageMargins left="3.937007874015748E-2" right="3.937007874015748E-2" top="0.19685039370078741" bottom="0.19685039370078741" header="0" footer="0"/>
  <pageSetup paperSize="9" scale="74" orientation="landscape" r:id="rId9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D66"/>
  <sheetViews>
    <sheetView topLeftCell="A18" zoomScaleNormal="100" workbookViewId="0">
      <selection activeCell="A31" sqref="A31:A32"/>
    </sheetView>
  </sheetViews>
  <sheetFormatPr defaultRowHeight="12.5" x14ac:dyDescent="0.25"/>
  <cols>
    <col min="1" max="1" width="42.1796875" style="112" customWidth="1"/>
    <col min="2" max="2" width="24.1796875" style="116" customWidth="1"/>
    <col min="3" max="4" width="24.1796875" style="94" customWidth="1"/>
  </cols>
  <sheetData>
    <row r="1" spans="1:4" ht="21.75" customHeight="1" x14ac:dyDescent="0.35">
      <c r="A1" s="327" t="s">
        <v>72</v>
      </c>
      <c r="B1" s="328"/>
      <c r="C1" s="328"/>
      <c r="D1" s="328"/>
    </row>
    <row r="2" spans="1:4" ht="26" x14ac:dyDescent="0.25">
      <c r="A2" s="109" t="s">
        <v>29</v>
      </c>
      <c r="B2" s="255" t="s">
        <v>4</v>
      </c>
      <c r="C2" s="256" t="s">
        <v>7</v>
      </c>
      <c r="D2" s="257" t="s">
        <v>198</v>
      </c>
    </row>
    <row r="3" spans="1:4" ht="13" hidden="1" x14ac:dyDescent="0.25">
      <c r="A3" s="109" t="s">
        <v>28</v>
      </c>
      <c r="B3" s="115"/>
      <c r="C3" s="115"/>
      <c r="D3" s="115"/>
    </row>
    <row r="4" spans="1:4" s="112" customFormat="1" x14ac:dyDescent="0.25">
      <c r="A4" s="110" t="str">
        <f>Stac!C13</f>
        <v>Semestr 1:</v>
      </c>
      <c r="B4" s="111"/>
      <c r="C4" s="87"/>
      <c r="D4" s="87"/>
    </row>
    <row r="5" spans="1:4" s="112" customFormat="1" x14ac:dyDescent="0.25">
      <c r="A5" s="110" t="str">
        <f>Stac!C14</f>
        <v>Moduł kształcenia</v>
      </c>
      <c r="B5" s="111"/>
      <c r="C5" s="87"/>
      <c r="D5" s="87"/>
    </row>
    <row r="6" spans="1:4" s="112" customFormat="1" ht="25" x14ac:dyDescent="0.25">
      <c r="A6" s="153" t="str">
        <f>Stac!C15</f>
        <v>Technologie internetowe w przetwarzaniu rozproszonym</v>
      </c>
      <c r="B6" s="258" t="str">
        <f>CONCATENATE(IF(ISERR(FIND(Opis_efektow_inz!$D$5,Stac!$O15))=FALSE,Opis_efektow_inz!$D$5,""),IF(ISERR(FIND(Opis_efektow_inz!$D$5,Stac!$O15))=FALSE,", ",""),IF(ISERR(FIND(Opis_efektow_inz!$D$6,Stac!$O15))=FALSE,Opis_efektow_inz!$D$6,""),IF(ISERR(FIND(Opis_efektow_inz!$D$6,Stac!$O15))=FALSE,", ",""),IF(ISERR(FIND(Opis_efektow_inz!$D$7,Stac!$O15))=FALSE,Opis_efektow_inz!$D$7,""),IF(ISERR(FIND(Opis_efektow_inz!$D$7,Stac!$O15))=FALSE,", ",""))</f>
        <v xml:space="preserve">K2st_W6, </v>
      </c>
      <c r="C6" s="154" t="str">
        <f>CONCATENATE(IF(ISERR(FIND(Opis_efektow_inz!$D$9,Stac!$P15))=FALSE,Opis_efektow_inz!$D$9,""),IF(ISERR(FIND(Opis_efektow_inz!$D$9,Stac!$P15))=FALSE,", 
",""),IF(ISERR(FIND(Opis_efektow_inz!$D$10,Stac!$P15))=FALSE,Opis_efektow_inz!$D$10,""),IF(ISERR(FIND(Opis_efektow_inz!$D$10,Stac!$P15))=FALSE,", ",""),IF(ISERR(FIND(Opis_efektow_inz!$D$11,Stac!$P15))=FALSE,Opis_efektow_inz!$D$11,""),IF(ISERR(FIND(Opis_efektow_inz!$D$11,Stac!$P15))=FALSE,", ",""),IF(ISERR(FIND(Opis_efektow_inz!$D$12,Stac!$P15))=FALSE,Opis_efektow_inz!$D$12,""),IF(ISERR(FIND(Opis_efektow_inz!$D$12,Stac!$P15))=FALSE,", ",""),IF(ISERR(FIND(Opis_efektow_inz!$D$13,Stac!$P15))=FALSE,Opis_efektow_inz!$D$13,""),IF(ISERR(FIND(Opis_efektow_inz!$D$13,Stac!$P15))=FALSE,", ",""),IF(ISERR(FIND(Opis_efektow_inz!$D$14,Stac!$P15))=FALSE,Opis_efektow_inz!$D$14,""),IF(ISERR(FIND(Opis_efektow_inz!$D$14,Stac!$P15))=FALSE,", ",""),IF(ISERR(FIND(Opis_efektow_inz!$D$15,Stac!$P15))=FALSE,Opis_efektow_inz!$D$15,""),IF(ISERR(FIND(Opis_efektow_inz!$D$15,Stac!$P15))=FALSE,", ",""),IF(ISERR(FIND(Opis_efektow_inz!$D$16,Stac!$P15))=FALSE,Opis_efektow_inz!$D$16,""),IF(ISERR(FIND(Opis_efektow_inz!$D$16,Stac!$P15))=FALSE,", ",""),IF(ISERR(FIND(Opis_efektow_inz!$D$17,Stac!$P15))=FALSE,Opis_efektow_inz!$D$19,""),IF(ISERR(FIND(Opis_efektow_inz!$D$17,Stac!$P15))=FALSE,", ",""))</f>
        <v xml:space="preserve">K2st_U4, K2st_U5, K2st_U6, </v>
      </c>
      <c r="D6" s="154" t="s">
        <v>179</v>
      </c>
    </row>
    <row r="7" spans="1:4" s="112" customFormat="1" ht="37.5" x14ac:dyDescent="0.25">
      <c r="A7" s="302" t="str">
        <f>Stac!C16</f>
        <v>Metody bezpiecznego programowania</v>
      </c>
      <c r="B7" s="303" t="str">
        <f>CONCATENATE(IF(ISERR(FIND(Opis_efektow_inz!$D$5,Stac!$O16))=FALSE,Opis_efektow_inz!$D$5,""),IF(ISERR(FIND(Opis_efektow_inz!$D$5,Stac!$O16))=FALSE,", ",""),IF(ISERR(FIND(Opis_efektow_inz!$D$6,Stac!$O16))=FALSE,Opis_efektow_inz!$D$6,""),IF(ISERR(FIND(Opis_efektow_inz!$D$6,Stac!$O16))=FALSE,", ",""),IF(ISERR(FIND(Opis_efektow_inz!$D$7,Stac!$O16))=FALSE,Opis_efektow_inz!$D$7,""),IF(ISERR(FIND(Opis_efektow_inz!$D$7,Stac!$O16))=FALSE,", ",""))</f>
        <v xml:space="preserve">K2st_W5, K2st_W6, </v>
      </c>
      <c r="C7" s="286" t="str">
        <f>CONCATENATE(IF(ISERR(FIND(Opis_efektow_inz!$D$9,Stac!$P16))=FALSE,Opis_efektow_inz!$D$9,""),IF(ISERR(FIND(Opis_efektow_inz!$D$9,Stac!$P16))=FALSE,", 
",""),IF(ISERR(FIND(Opis_efektow_inz!$D$10,Stac!$P16))=FALSE,Opis_efektow_inz!$D$10,""),IF(ISERR(FIND(Opis_efektow_inz!$D$10,Stac!$P16))=FALSE,", ",""),IF(ISERR(FIND(Opis_efektow_inz!$D$11,Stac!$P16))=FALSE,Opis_efektow_inz!$D$11,""),IF(ISERR(FIND(Opis_efektow_inz!$D$11,Stac!$P16))=FALSE,", ",""),IF(ISERR(FIND(Opis_efektow_inz!$D$12,Stac!$P16))=FALSE,Opis_efektow_inz!$D$12,""),IF(ISERR(FIND(Opis_efektow_inz!$D$12,Stac!$P16))=FALSE,", ",""),IF(ISERR(FIND(Opis_efektow_inz!$D$13,Stac!$P16))=FALSE,Opis_efektow_inz!$D$13,""),IF(ISERR(FIND(Opis_efektow_inz!$D$13,Stac!$P16))=FALSE,", ",""),IF(ISERR(FIND(Opis_efektow_inz!$D$14,Stac!$P16))=FALSE,Opis_efektow_inz!$D$14,""),IF(ISERR(FIND(Opis_efektow_inz!$D$14,Stac!$P16))=FALSE,", ",""),IF(ISERR(FIND(Opis_efektow_inz!$D$15,Stac!$P16))=FALSE,Opis_efektow_inz!$D$15,""),IF(ISERR(FIND(Opis_efektow_inz!$D$15,Stac!$P16))=FALSE,", ",""),IF(ISERR(FIND(Opis_efektow_inz!$D$16,Stac!$P16))=FALSE,Opis_efektow_inz!$D$16,""),IF(ISERR(FIND(Opis_efektow_inz!$D$16,Stac!$P16))=FALSE,", ",""),IF(ISERR(FIND(Opis_efektow_inz!$D$17,Stac!$P16))=FALSE,Opis_efektow_inz!$D$19,""),IF(ISERR(FIND(Opis_efektow_inz!$D$17,Stac!$P16))=FALSE,", ",""))</f>
        <v xml:space="preserve">K2st_U4, K2st_U5, K2st_U6, K2st_U8, K2st_U9, K2st_U10, </v>
      </c>
      <c r="D7" s="254" t="s">
        <v>179</v>
      </c>
    </row>
    <row r="8" spans="1:4" s="112" customFormat="1" ht="37.5" x14ac:dyDescent="0.25">
      <c r="A8" s="302" t="str">
        <f>Stac!C17</f>
        <v xml:space="preserve">Narzędzia przetwarzania rozproszonego </v>
      </c>
      <c r="B8" s="303" t="str">
        <f>CONCATENATE(IF(ISERR(FIND(Opis_efektow_inz!$D$5,Stac!$O17))=FALSE,Opis_efektow_inz!$D$5,""),IF(ISERR(FIND(Opis_efektow_inz!$D$5,Stac!$O17))=FALSE,", ",""),IF(ISERR(FIND(Opis_efektow_inz!$D$6,Stac!$O17))=FALSE,Opis_efektow_inz!$D$6,""),IF(ISERR(FIND(Opis_efektow_inz!$D$6,Stac!$O17))=FALSE,", ",""),IF(ISERR(FIND(Opis_efektow_inz!$D$7,Stac!$O17))=FALSE,Opis_efektow_inz!$D$7,""),IF(ISERR(FIND(Opis_efektow_inz!$D$7,Stac!$O17))=FALSE,", ",""))</f>
        <v xml:space="preserve">K2st_W5, K2st_W6, </v>
      </c>
      <c r="C8" s="286" t="str">
        <f>CONCATENATE(IF(ISERR(FIND(Opis_efektow_inz!$D$9,Stac!$P17))=FALSE,Opis_efektow_inz!$D$9,""),IF(ISERR(FIND(Opis_efektow_inz!$D$9,Stac!$P17))=FALSE,", 
",""),IF(ISERR(FIND(Opis_efektow_inz!$D$10,Stac!$P17))=FALSE,Opis_efektow_inz!$D$10,""),IF(ISERR(FIND(Opis_efektow_inz!$D$10,Stac!$P17))=FALSE,", ",""),IF(ISERR(FIND(Opis_efektow_inz!$D$11,Stac!$P17))=FALSE,Opis_efektow_inz!$D$11,""),IF(ISERR(FIND(Opis_efektow_inz!$D$11,Stac!$P17))=FALSE,", ",""),IF(ISERR(FIND(Opis_efektow_inz!$D$12,Stac!$P17))=FALSE,Opis_efektow_inz!$D$12,""),IF(ISERR(FIND(Opis_efektow_inz!$D$12,Stac!$P17))=FALSE,", ",""),IF(ISERR(FIND(Opis_efektow_inz!$D$13,Stac!$P17))=FALSE,Opis_efektow_inz!$D$13,""),IF(ISERR(FIND(Opis_efektow_inz!$D$13,Stac!$P17))=FALSE,", ",""),IF(ISERR(FIND(Opis_efektow_inz!$D$14,Stac!$P17))=FALSE,Opis_efektow_inz!$D$14,""),IF(ISERR(FIND(Opis_efektow_inz!$D$14,Stac!$P17))=FALSE,", ",""),IF(ISERR(FIND(Opis_efektow_inz!$D$15,Stac!$P17))=FALSE,Opis_efektow_inz!$D$15,""),IF(ISERR(FIND(Opis_efektow_inz!$D$15,Stac!$P17))=FALSE,", ",""),IF(ISERR(FIND(Opis_efektow_inz!$D$16,Stac!$P17))=FALSE,Opis_efektow_inz!$D$16,""),IF(ISERR(FIND(Opis_efektow_inz!$D$16,Stac!$P17))=FALSE,", ",""),IF(ISERR(FIND(Opis_efektow_inz!$D$17,Stac!$P17))=FALSE,Opis_efektow_inz!$D$19,""),IF(ISERR(FIND(Opis_efektow_inz!$D$17,Stac!$P17))=FALSE,", ",""))</f>
        <v xml:space="preserve">K2st_U3, 
K2st_U4, K2st_U6, K2st_U8, K2st_U9, , </v>
      </c>
      <c r="D8" s="254" t="s">
        <v>179</v>
      </c>
    </row>
    <row r="9" spans="1:4" s="112" customFormat="1" ht="37.5" x14ac:dyDescent="0.25">
      <c r="A9" s="302" t="str">
        <f>Stac!C18</f>
        <v>Algorytmy rozproszone</v>
      </c>
      <c r="B9" s="303" t="str">
        <f>CONCATENATE(IF(ISERR(FIND(Opis_efektow_inz!$D$5,Stac!$O18))=FALSE,Opis_efektow_inz!$D$5,""),IF(ISERR(FIND(Opis_efektow_inz!$D$5,Stac!$O18))=FALSE,", ",""),IF(ISERR(FIND(Opis_efektow_inz!$D$6,Stac!$O18))=FALSE,Opis_efektow_inz!$D$6,""),IF(ISERR(FIND(Opis_efektow_inz!$D$6,Stac!$O18))=FALSE,", ",""),IF(ISERR(FIND(Opis_efektow_inz!$D$7,Stac!$O18))=FALSE,Opis_efektow_inz!$D$7,""),IF(ISERR(FIND(Opis_efektow_inz!$D$7,Stac!$O18))=FALSE,", ",""))</f>
        <v xml:space="preserve">K2st_W5, K2st_W6, </v>
      </c>
      <c r="C9" s="286" t="str">
        <f>CONCATENATE(IF(ISERR(FIND(Opis_efektow_inz!$D$9,Stac!$P18))=FALSE,Opis_efektow_inz!$D$9,""),IF(ISERR(FIND(Opis_efektow_inz!$D$9,Stac!$P18))=FALSE,", 
",""),IF(ISERR(FIND(Opis_efektow_inz!$D$10,Stac!$P18))=FALSE,Opis_efektow_inz!$D$10,""),IF(ISERR(FIND(Opis_efektow_inz!$D$10,Stac!$P18))=FALSE,", ",""),IF(ISERR(FIND(Opis_efektow_inz!$D$11,Stac!$P18))=FALSE,Opis_efektow_inz!$D$11,""),IF(ISERR(FIND(Opis_efektow_inz!$D$11,Stac!$P18))=FALSE,", ",""),IF(ISERR(FIND(Opis_efektow_inz!$D$12,Stac!$P18))=FALSE,Opis_efektow_inz!$D$12,""),IF(ISERR(FIND(Opis_efektow_inz!$D$12,Stac!$P18))=FALSE,", ",""),IF(ISERR(FIND(Opis_efektow_inz!$D$13,Stac!$P18))=FALSE,Opis_efektow_inz!$D$13,""),IF(ISERR(FIND(Opis_efektow_inz!$D$13,Stac!$P18))=FALSE,", ",""),IF(ISERR(FIND(Opis_efektow_inz!$D$14,Stac!$P18))=FALSE,Opis_efektow_inz!$D$14,""),IF(ISERR(FIND(Opis_efektow_inz!$D$14,Stac!$P18))=FALSE,", ",""),IF(ISERR(FIND(Opis_efektow_inz!$D$15,Stac!$P18))=FALSE,Opis_efektow_inz!$D$15,""),IF(ISERR(FIND(Opis_efektow_inz!$D$15,Stac!$P18))=FALSE,", ",""),IF(ISERR(FIND(Opis_efektow_inz!$D$16,Stac!$P18))=FALSE,Opis_efektow_inz!$D$16,""),IF(ISERR(FIND(Opis_efektow_inz!$D$16,Stac!$P18))=FALSE,", ",""),IF(ISERR(FIND(Opis_efektow_inz!$D$17,Stac!$P18))=FALSE,Opis_efektow_inz!$D$19,""),IF(ISERR(FIND(Opis_efektow_inz!$D$17,Stac!$P18))=FALSE,", ",""))</f>
        <v xml:space="preserve">K2st_U4, K2st_U5, K2st_U6, K2st_U9, K2st_U10, </v>
      </c>
      <c r="D9" s="254" t="s">
        <v>179</v>
      </c>
    </row>
    <row r="10" spans="1:4" s="112" customFormat="1" ht="25" x14ac:dyDescent="0.25">
      <c r="A10" s="302" t="str">
        <f>Stac!C19</f>
        <v>Programowanie sieciowe</v>
      </c>
      <c r="B10" s="303" t="str">
        <f>CONCATENATE(IF(ISERR(FIND(Opis_efektow_inz!$D$5,Stac!$O19))=FALSE,Opis_efektow_inz!$D$5,""),IF(ISERR(FIND(Opis_efektow_inz!$D$5,Stac!$O19))=FALSE,", ",""),IF(ISERR(FIND(Opis_efektow_inz!$D$6,Stac!$O19))=FALSE,Opis_efektow_inz!$D$6,""),IF(ISERR(FIND(Opis_efektow_inz!$D$6,Stac!$O19))=FALSE,", ",""),IF(ISERR(FIND(Opis_efektow_inz!$D$7,Stac!$O19))=FALSE,Opis_efektow_inz!$D$7,""),IF(ISERR(FIND(Opis_efektow_inz!$D$7,Stac!$O19))=FALSE,", ",""))</f>
        <v xml:space="preserve">K2st_W5, K2st_W6, </v>
      </c>
      <c r="C10" s="286" t="str">
        <f>CONCATENATE(IF(ISERR(FIND(Opis_efektow_inz!$D$9,Stac!$P19))=FALSE,Opis_efektow_inz!$D$9,""),IF(ISERR(FIND(Opis_efektow_inz!$D$9,Stac!$P19))=FALSE,", 
",""),IF(ISERR(FIND(Opis_efektow_inz!$D$10,Stac!$P19))=FALSE,Opis_efektow_inz!$D$10,""),IF(ISERR(FIND(Opis_efektow_inz!$D$10,Stac!$P19))=FALSE,", ",""),IF(ISERR(FIND(Opis_efektow_inz!$D$11,Stac!$P19))=FALSE,Opis_efektow_inz!$D$11,""),IF(ISERR(FIND(Opis_efektow_inz!$D$11,Stac!$P19))=FALSE,", ",""),IF(ISERR(FIND(Opis_efektow_inz!$D$12,Stac!$P19))=FALSE,Opis_efektow_inz!$D$12,""),IF(ISERR(FIND(Opis_efektow_inz!$D$12,Stac!$P19))=FALSE,", ",""),IF(ISERR(FIND(Opis_efektow_inz!$D$13,Stac!$P19))=FALSE,Opis_efektow_inz!$D$13,""),IF(ISERR(FIND(Opis_efektow_inz!$D$13,Stac!$P19))=FALSE,", ",""),IF(ISERR(FIND(Opis_efektow_inz!$D$14,Stac!$P19))=FALSE,Opis_efektow_inz!$D$14,""),IF(ISERR(FIND(Opis_efektow_inz!$D$14,Stac!$P19))=FALSE,", ",""),IF(ISERR(FIND(Opis_efektow_inz!$D$15,Stac!$P19))=FALSE,Opis_efektow_inz!$D$15,""),IF(ISERR(FIND(Opis_efektow_inz!$D$15,Stac!$P19))=FALSE,", ",""),IF(ISERR(FIND(Opis_efektow_inz!$D$16,Stac!$P19))=FALSE,Opis_efektow_inz!$D$16,""),IF(ISERR(FIND(Opis_efektow_inz!$D$16,Stac!$P19))=FALSE,", ",""),IF(ISERR(FIND(Opis_efektow_inz!$D$17,Stac!$P19))=FALSE,Opis_efektow_inz!$D$19,""),IF(ISERR(FIND(Opis_efektow_inz!$D$17,Stac!$P19))=FALSE,", ",""))</f>
        <v xml:space="preserve">K2st_U4, K2st_U5, K2st_U6, K2st_U8, </v>
      </c>
      <c r="D10" s="254" t="s">
        <v>179</v>
      </c>
    </row>
    <row r="11" spans="1:4" s="112" customFormat="1" ht="37.5" x14ac:dyDescent="0.25">
      <c r="A11" s="302" t="str">
        <f>Stac!C20</f>
        <v>Bezpieczeństwo systemów rozproszonych</v>
      </c>
      <c r="B11" s="303" t="str">
        <f>CONCATENATE(IF(ISERR(FIND(Opis_efektow_inz!$D$5,Stac!$O20))=FALSE,Opis_efektow_inz!$D$5,""),IF(ISERR(FIND(Opis_efektow_inz!$D$5,Stac!$O20))=FALSE,", ",""),IF(ISERR(FIND(Opis_efektow_inz!$D$6,Stac!$O20))=FALSE,Opis_efektow_inz!$D$6,""),IF(ISERR(FIND(Opis_efektow_inz!$D$6,Stac!$O20))=FALSE,", ",""),IF(ISERR(FIND(Opis_efektow_inz!$D$7,Stac!$O20))=FALSE,Opis_efektow_inz!$D$7,""),IF(ISERR(FIND(Opis_efektow_inz!$D$7,Stac!$O20))=FALSE,", ",""))</f>
        <v xml:space="preserve">K2st_W5, K2st_W6, </v>
      </c>
      <c r="C11" s="286" t="str">
        <f>CONCATENATE(IF(ISERR(FIND(Opis_efektow_inz!$D$9,Stac!$P20))=FALSE,Opis_efektow_inz!$D$9,""),IF(ISERR(FIND(Opis_efektow_inz!$D$9,Stac!$P20))=FALSE,", 
",""),IF(ISERR(FIND(Opis_efektow_inz!$D$10,Stac!$P20))=FALSE,Opis_efektow_inz!$D$10,""),IF(ISERR(FIND(Opis_efektow_inz!$D$10,Stac!$P20))=FALSE,", ",""),IF(ISERR(FIND(Opis_efektow_inz!$D$11,Stac!$P20))=FALSE,Opis_efektow_inz!$D$11,""),IF(ISERR(FIND(Opis_efektow_inz!$D$11,Stac!$P20))=FALSE,", ",""),IF(ISERR(FIND(Opis_efektow_inz!$D$12,Stac!$P20))=FALSE,Opis_efektow_inz!$D$12,""),IF(ISERR(FIND(Opis_efektow_inz!$D$12,Stac!$P20))=FALSE,", ",""),IF(ISERR(FIND(Opis_efektow_inz!$D$13,Stac!$P20))=FALSE,Opis_efektow_inz!$D$13,""),IF(ISERR(FIND(Opis_efektow_inz!$D$13,Stac!$P20))=FALSE,", ",""),IF(ISERR(FIND(Opis_efektow_inz!$D$14,Stac!$P20))=FALSE,Opis_efektow_inz!$D$14,""),IF(ISERR(FIND(Opis_efektow_inz!$D$14,Stac!$P20))=FALSE,", ",""),IF(ISERR(FIND(Opis_efektow_inz!$D$15,Stac!$P20))=FALSE,Opis_efektow_inz!$D$15,""),IF(ISERR(FIND(Opis_efektow_inz!$D$15,Stac!$P20))=FALSE,", ",""),IF(ISERR(FIND(Opis_efektow_inz!$D$16,Stac!$P20))=FALSE,Opis_efektow_inz!$D$16,""),IF(ISERR(FIND(Opis_efektow_inz!$D$16,Stac!$P20))=FALSE,", ",""),IF(ISERR(FIND(Opis_efektow_inz!$D$17,Stac!$P20))=FALSE,Opis_efektow_inz!$D$19,""),IF(ISERR(FIND(Opis_efektow_inz!$D$17,Stac!$P20))=FALSE,", ",""))</f>
        <v xml:space="preserve">K2st_U4, K2st_U5, K2st_U6, K2st_U8, K2st_U9, K2st_U10, </v>
      </c>
      <c r="D11" s="254" t="s">
        <v>179</v>
      </c>
    </row>
    <row r="12" spans="1:4" s="112" customFormat="1" ht="33.75" customHeight="1" x14ac:dyDescent="0.25">
      <c r="A12" s="302" t="str">
        <f>Stac!C21</f>
        <v>Komunikacja w języku angielskim (Communication in English)</v>
      </c>
      <c r="B12" s="303" t="str">
        <f>CONCATENATE(IF(ISERR(FIND(Opis_efektow_inz!$D$5,Stac!$O21))=FALSE,Opis_efektow_inz!$D$5,""),IF(ISERR(FIND(Opis_efektow_inz!$D$5,Stac!$O21))=FALSE,", ",""),IF(ISERR(FIND(Opis_efektow_inz!$D$6,Stac!$O21))=FALSE,Opis_efektow_inz!$D$6,""),IF(ISERR(FIND(Opis_efektow_inz!$D$6,Stac!$O21))=FALSE,", ",""),IF(ISERR(FIND(Opis_efektow_inz!$D$7,Stac!$O21))=FALSE,Opis_efektow_inz!$D$7,""),IF(ISERR(FIND(Opis_efektow_inz!$D$7,Stac!$O21))=FALSE,", ",""))</f>
        <v/>
      </c>
      <c r="C12" s="286" t="str">
        <f>CONCATENATE(IF(ISERR(FIND(Opis_efektow_inz!$D$9,Stac!$P21))=FALSE,Opis_efektow_inz!$D$9,""),IF(ISERR(FIND(Opis_efektow_inz!$D$9,Stac!$P21))=FALSE,", 
",""),IF(ISERR(FIND(Opis_efektow_inz!$D$10,Stac!$P21))=FALSE,Opis_efektow_inz!$D$10,""),IF(ISERR(FIND(Opis_efektow_inz!$D$10,Stac!$P21))=FALSE,", ",""),IF(ISERR(FIND(Opis_efektow_inz!$D$11,Stac!$P21))=FALSE,Opis_efektow_inz!$D$11,""),IF(ISERR(FIND(Opis_efektow_inz!$D$11,Stac!$P21))=FALSE,", ",""),IF(ISERR(FIND(Opis_efektow_inz!$D$12,Stac!$P21))=FALSE,Opis_efektow_inz!$D$12,""),IF(ISERR(FIND(Opis_efektow_inz!$D$12,Stac!$P21))=FALSE,", ",""),IF(ISERR(FIND(Opis_efektow_inz!$D$13,Stac!$P21))=FALSE,Opis_efektow_inz!$D$13,""),IF(ISERR(FIND(Opis_efektow_inz!$D$13,Stac!$P21))=FALSE,", ",""),IF(ISERR(FIND(Opis_efektow_inz!$D$14,Stac!$P21))=FALSE,Opis_efektow_inz!$D$14,""),IF(ISERR(FIND(Opis_efektow_inz!$D$14,Stac!$P21))=FALSE,", ",""),IF(ISERR(FIND(Opis_efektow_inz!$D$15,Stac!$P21))=FALSE,Opis_efektow_inz!$D$15,""),IF(ISERR(FIND(Opis_efektow_inz!$D$15,Stac!$P21))=FALSE,", ",""),IF(ISERR(FIND(Opis_efektow_inz!$D$16,Stac!$P21))=FALSE,Opis_efektow_inz!$D$16,""),IF(ISERR(FIND(Opis_efektow_inz!$D$16,Stac!$P21))=FALSE,", ",""),IF(ISERR(FIND(Opis_efektow_inz!$D$17,Stac!$P21))=FALSE,Opis_efektow_inz!$D$19,""),IF(ISERR(FIND(Opis_efektow_inz!$D$17,Stac!$P21))=FALSE,", ",""))</f>
        <v/>
      </c>
      <c r="D12" s="254"/>
    </row>
    <row r="13" spans="1:4" s="112" customFormat="1" ht="25" x14ac:dyDescent="0.25">
      <c r="A13" s="302" t="str">
        <f>Stac!C22</f>
        <v>Zarządzanie systemami komputerowymi</v>
      </c>
      <c r="B13" s="303" t="str">
        <f>CONCATENATE(IF(ISERR(FIND(Opis_efektow_inz!$D$5,Stac!$O22))=FALSE,Opis_efektow_inz!$D$5,""),IF(ISERR(FIND(Opis_efektow_inz!$D$5,Stac!$O22))=FALSE,", ",""),IF(ISERR(FIND(Opis_efektow_inz!$D$6,Stac!$O22))=FALSE,Opis_efektow_inz!$D$6,""),IF(ISERR(FIND(Opis_efektow_inz!$D$6,Stac!$O22))=FALSE,", ",""),IF(ISERR(FIND(Opis_efektow_inz!$D$7,Stac!$O22))=FALSE,Opis_efektow_inz!$D$7,""),IF(ISERR(FIND(Opis_efektow_inz!$D$7,Stac!$O22))=FALSE,", ",""))</f>
        <v xml:space="preserve">K2st_W5, </v>
      </c>
      <c r="C13" s="286" t="str">
        <f>CONCATENATE(IF(ISERR(FIND(Opis_efektow_inz!$D$9,Stac!$P22))=FALSE,Opis_efektow_inz!$D$9,""),IF(ISERR(FIND(Opis_efektow_inz!$D$9,Stac!$P22))=FALSE,", 
",""),IF(ISERR(FIND(Opis_efektow_inz!$D$10,Stac!$P22))=FALSE,Opis_efektow_inz!$D$10,""),IF(ISERR(FIND(Opis_efektow_inz!$D$10,Stac!$P22))=FALSE,", ",""),IF(ISERR(FIND(Opis_efektow_inz!$D$11,Stac!$P22))=FALSE,Opis_efektow_inz!$D$11,""),IF(ISERR(FIND(Opis_efektow_inz!$D$11,Stac!$P22))=FALSE,", ",""),IF(ISERR(FIND(Opis_efektow_inz!$D$12,Stac!$P22))=FALSE,Opis_efektow_inz!$D$12,""),IF(ISERR(FIND(Opis_efektow_inz!$D$12,Stac!$P22))=FALSE,", ",""),IF(ISERR(FIND(Opis_efektow_inz!$D$13,Stac!$P22))=FALSE,Opis_efektow_inz!$D$13,""),IF(ISERR(FIND(Opis_efektow_inz!$D$13,Stac!$P22))=FALSE,", ",""),IF(ISERR(FIND(Opis_efektow_inz!$D$14,Stac!$P22))=FALSE,Opis_efektow_inz!$D$14,""),IF(ISERR(FIND(Opis_efektow_inz!$D$14,Stac!$P22))=FALSE,", ",""),IF(ISERR(FIND(Opis_efektow_inz!$D$15,Stac!$P22))=FALSE,Opis_efektow_inz!$D$15,""),IF(ISERR(FIND(Opis_efektow_inz!$D$15,Stac!$P22))=FALSE,", ",""),IF(ISERR(FIND(Opis_efektow_inz!$D$16,Stac!$P22))=FALSE,Opis_efektow_inz!$D$16,""),IF(ISERR(FIND(Opis_efektow_inz!$D$16,Stac!$P22))=FALSE,", ",""),IF(ISERR(FIND(Opis_efektow_inz!$D$17,Stac!$P22))=FALSE,Opis_efektow_inz!$D$19,""),IF(ISERR(FIND(Opis_efektow_inz!$D$17,Stac!$P22))=FALSE,", ",""))</f>
        <v xml:space="preserve">K2st_U5, K2st_U8, K2st_U9, </v>
      </c>
      <c r="D13" s="254" t="s">
        <v>179</v>
      </c>
    </row>
    <row r="14" spans="1:4" s="112" customFormat="1" x14ac:dyDescent="0.25">
      <c r="A14" s="302" t="str">
        <f>Stac!C23</f>
        <v>Podstawowe szkolenie z zakresu BHP</v>
      </c>
      <c r="B14" s="303" t="str">
        <f>CONCATENATE(IF(ISERR(FIND(Opis_efektow_inz!$D$5,Stac!$O23))=FALSE,Opis_efektow_inz!$D$5,""),IF(ISERR(FIND(Opis_efektow_inz!$D$5,Stac!$O23))=FALSE,", ",""),IF(ISERR(FIND(Opis_efektow_inz!$D$6,Stac!$O23))=FALSE,Opis_efektow_inz!$D$6,""),IF(ISERR(FIND(Opis_efektow_inz!$D$6,Stac!$O23))=FALSE,", ",""),IF(ISERR(FIND(Opis_efektow_inz!$D$7,Stac!$O23))=FALSE,Opis_efektow_inz!$D$7,""),IF(ISERR(FIND(Opis_efektow_inz!$D$7,Stac!$O23))=FALSE,", ",""))</f>
        <v/>
      </c>
      <c r="C14" s="286" t="str">
        <f>CONCATENATE(IF(ISERR(FIND(Opis_efektow_inz!$D$9,Stac!$P23))=FALSE,Opis_efektow_inz!$D$9,""),IF(ISERR(FIND(Opis_efektow_inz!$D$9,Stac!$P23))=FALSE,", 
",""),IF(ISERR(FIND(Opis_efektow_inz!$D$10,Stac!$P23))=FALSE,Opis_efektow_inz!$D$10,""),IF(ISERR(FIND(Opis_efektow_inz!$D$10,Stac!$P23))=FALSE,", ",""),IF(ISERR(FIND(Opis_efektow_inz!$D$11,Stac!$P23))=FALSE,Opis_efektow_inz!$D$11,""),IF(ISERR(FIND(Opis_efektow_inz!$D$11,Stac!$P23))=FALSE,", ",""),IF(ISERR(FIND(Opis_efektow_inz!$D$12,Stac!$P23))=FALSE,Opis_efektow_inz!$D$12,""),IF(ISERR(FIND(Opis_efektow_inz!$D$12,Stac!$P23))=FALSE,", ",""),IF(ISERR(FIND(Opis_efektow_inz!$D$13,Stac!$P23))=FALSE,Opis_efektow_inz!$D$13,""),IF(ISERR(FIND(Opis_efektow_inz!$D$13,Stac!$P23))=FALSE,", ",""),IF(ISERR(FIND(Opis_efektow_inz!$D$14,Stac!$P23))=FALSE,Opis_efektow_inz!$D$14,""),IF(ISERR(FIND(Opis_efektow_inz!$D$14,Stac!$P23))=FALSE,", ",""),IF(ISERR(FIND(Opis_efektow_inz!$D$15,Stac!$P23))=FALSE,Opis_efektow_inz!$D$15,""),IF(ISERR(FIND(Opis_efektow_inz!$D$15,Stac!$P23))=FALSE,", ",""),IF(ISERR(FIND(Opis_efektow_inz!$D$16,Stac!$P23))=FALSE,Opis_efektow_inz!$D$16,""),IF(ISERR(FIND(Opis_efektow_inz!$D$16,Stac!$P23))=FALSE,", ",""),IF(ISERR(FIND(Opis_efektow_inz!$D$17,Stac!$P23))=FALSE,Opis_efektow_inz!$D$19,""),IF(ISERR(FIND(Opis_efektow_inz!$D$17,Stac!$P23))=FALSE,", ",""))</f>
        <v xml:space="preserve">K2st_U5, </v>
      </c>
      <c r="D14" s="254" t="s">
        <v>185</v>
      </c>
    </row>
    <row r="15" spans="1:4" s="112" customFormat="1" hidden="1" x14ac:dyDescent="0.25">
      <c r="A15" s="302">
        <f>Stac!C24</f>
        <v>0</v>
      </c>
      <c r="B15" s="303" t="str">
        <f>CONCATENATE(IF(ISERR(FIND(Opis_efektow_inz!$D$5,Stac!$O24))=FALSE,Opis_efektow_inz!$D$5,""),IF(ISERR(FIND(Opis_efektow_inz!$D$5,Stac!$O24))=FALSE,", ",""),IF(ISERR(FIND(Opis_efektow_inz!$D$6,Stac!$O24))=FALSE,Opis_efektow_inz!$D$6,""),IF(ISERR(FIND(Opis_efektow_inz!$D$6,Stac!$O24))=FALSE,", ",""),IF(ISERR(FIND(Opis_efektow_inz!$D$7,Stac!$O24))=FALSE,Opis_efektow_inz!$D$7,""),IF(ISERR(FIND(Opis_efektow_inz!$D$7,Stac!$O24))=FALSE,", ",""))</f>
        <v/>
      </c>
      <c r="C15" s="286" t="str">
        <f>CONCATENATE(IF(ISERR(FIND(Opis_efektow_inz!$D$9,Stac!$P24))=FALSE,Opis_efektow_inz!$D$9,""),IF(ISERR(FIND(Opis_efektow_inz!$D$9,Stac!$P24))=FALSE,", 
",""),IF(ISERR(FIND(Opis_efektow_inz!$D$10,Stac!$P24))=FALSE,Opis_efektow_inz!$D$10,""),IF(ISERR(FIND(Opis_efektow_inz!$D$10,Stac!$P24))=FALSE,", ",""),IF(ISERR(FIND(Opis_efektow_inz!$D$11,Stac!$P24))=FALSE,Opis_efektow_inz!$D$11,""),IF(ISERR(FIND(Opis_efektow_inz!$D$11,Stac!$P24))=FALSE,", ",""),IF(ISERR(FIND(Opis_efektow_inz!$D$12,Stac!$P24))=FALSE,Opis_efektow_inz!$D$12,""),IF(ISERR(FIND(Opis_efektow_inz!$D$12,Stac!$P24))=FALSE,", ",""),IF(ISERR(FIND(Opis_efektow_inz!$D$13,Stac!$P24))=FALSE,Opis_efektow_inz!$D$13,""),IF(ISERR(FIND(Opis_efektow_inz!$D$13,Stac!$P24))=FALSE,", ",""),IF(ISERR(FIND(Opis_efektow_inz!$D$14,Stac!$P24))=FALSE,Opis_efektow_inz!$D$14,""),IF(ISERR(FIND(Opis_efektow_inz!$D$14,Stac!$P24))=FALSE,", ",""),IF(ISERR(FIND(Opis_efektow_inz!$D$15,Stac!$P24))=FALSE,Opis_efektow_inz!$D$15,""),IF(ISERR(FIND(Opis_efektow_inz!$D$15,Stac!$P24))=FALSE,", ",""),IF(ISERR(FIND(Opis_efektow_inz!$D$16,Stac!$P24))=FALSE,Opis_efektow_inz!$D$16,""),IF(ISERR(FIND(Opis_efektow_inz!$D$16,Stac!$P24))=FALSE,", ",""),IF(ISERR(FIND(Opis_efektow_inz!$D$17,Stac!$P24))=FALSE,Opis_efektow_inz!$D$19,""),IF(ISERR(FIND(Opis_efektow_inz!$D$17,Stac!$P24))=FALSE,", ",""))</f>
        <v/>
      </c>
      <c r="D15" s="254"/>
    </row>
    <row r="16" spans="1:4" s="112" customFormat="1" hidden="1" x14ac:dyDescent="0.25">
      <c r="A16" s="302">
        <f>Stac!C25</f>
        <v>0</v>
      </c>
      <c r="B16" s="303" t="str">
        <f>CONCATENATE(IF(ISERR(FIND(Opis_efektow_inz!$D$5,Stac!$O25))=FALSE,Opis_efektow_inz!$D$5,""),IF(ISERR(FIND(Opis_efektow_inz!$D$5,Stac!$O25))=FALSE,", ",""),IF(ISERR(FIND(Opis_efektow_inz!$D$6,Stac!$O25))=FALSE,Opis_efektow_inz!$D$6,""),IF(ISERR(FIND(Opis_efektow_inz!$D$6,Stac!$O25))=FALSE,", ",""),IF(ISERR(FIND(Opis_efektow_inz!$D$7,Stac!$O25))=FALSE,Opis_efektow_inz!$D$7,""),IF(ISERR(FIND(Opis_efektow_inz!$D$7,Stac!$O25))=FALSE,", ",""))</f>
        <v/>
      </c>
      <c r="C16" s="286" t="str">
        <f>CONCATENATE(IF(ISERR(FIND(Opis_efektow_inz!$D$9,Stac!$P25))=FALSE,Opis_efektow_inz!$D$9,""),IF(ISERR(FIND(Opis_efektow_inz!$D$9,Stac!$P25))=FALSE,", 
",""),IF(ISERR(FIND(Opis_efektow_inz!$D$10,Stac!$P25))=FALSE,Opis_efektow_inz!$D$10,""),IF(ISERR(FIND(Opis_efektow_inz!$D$10,Stac!$P25))=FALSE,", ",""),IF(ISERR(FIND(Opis_efektow_inz!$D$11,Stac!$P25))=FALSE,Opis_efektow_inz!$D$11,""),IF(ISERR(FIND(Opis_efektow_inz!$D$11,Stac!$P25))=FALSE,", ",""),IF(ISERR(FIND(Opis_efektow_inz!$D$12,Stac!$P25))=FALSE,Opis_efektow_inz!$D$12,""),IF(ISERR(FIND(Opis_efektow_inz!$D$12,Stac!$P25))=FALSE,", ",""),IF(ISERR(FIND(Opis_efektow_inz!$D$13,Stac!$P25))=FALSE,Opis_efektow_inz!$D$13,""),IF(ISERR(FIND(Opis_efektow_inz!$D$13,Stac!$P25))=FALSE,", ",""),IF(ISERR(FIND(Opis_efektow_inz!$D$14,Stac!$P25))=FALSE,Opis_efektow_inz!$D$14,""),IF(ISERR(FIND(Opis_efektow_inz!$D$14,Stac!$P25))=FALSE,", ",""),IF(ISERR(FIND(Opis_efektow_inz!$D$15,Stac!$P25))=FALSE,Opis_efektow_inz!$D$15,""),IF(ISERR(FIND(Opis_efektow_inz!$D$15,Stac!$P25))=FALSE,", ",""),IF(ISERR(FIND(Opis_efektow_inz!$D$16,Stac!$P25))=FALSE,Opis_efektow_inz!$D$16,""),IF(ISERR(FIND(Opis_efektow_inz!$D$16,Stac!$P25))=FALSE,", ",""),IF(ISERR(FIND(Opis_efektow_inz!$D$17,Stac!$P25))=FALSE,Opis_efektow_inz!$D$19,""),IF(ISERR(FIND(Opis_efektow_inz!$D$17,Stac!$P25))=FALSE,", ",""))</f>
        <v/>
      </c>
      <c r="D16" s="254"/>
    </row>
    <row r="17" spans="1:4" s="112" customFormat="1" hidden="1" x14ac:dyDescent="0.25">
      <c r="A17" s="302">
        <f>Stac!C26</f>
        <v>0</v>
      </c>
      <c r="B17" s="303" t="str">
        <f>CONCATENATE(IF(ISERR(FIND(Opis_efektow_inz!$D$5,Stac!$O26))=FALSE,Opis_efektow_inz!$D$5,""),IF(ISERR(FIND(Opis_efektow_inz!$D$5,Stac!$O26))=FALSE,", ",""),IF(ISERR(FIND(Opis_efektow_inz!$D$6,Stac!$O26))=FALSE,Opis_efektow_inz!$D$6,""),IF(ISERR(FIND(Opis_efektow_inz!$D$6,Stac!$O26))=FALSE,", ",""),IF(ISERR(FIND(Opis_efektow_inz!$D$7,Stac!$O26))=FALSE,Opis_efektow_inz!$D$7,""),IF(ISERR(FIND(Opis_efektow_inz!$D$7,Stac!$O26))=FALSE,", ",""))</f>
        <v/>
      </c>
      <c r="C17" s="286" t="str">
        <f>CONCATENATE(IF(ISERR(FIND(Opis_efektow_inz!$D$9,Stac!$P26))=FALSE,Opis_efektow_inz!$D$9,""),IF(ISERR(FIND(Opis_efektow_inz!$D$9,Stac!$P26))=FALSE,", 
",""),IF(ISERR(FIND(Opis_efektow_inz!$D$10,Stac!$P26))=FALSE,Opis_efektow_inz!$D$10,""),IF(ISERR(FIND(Opis_efektow_inz!$D$10,Stac!$P26))=FALSE,", ",""),IF(ISERR(FIND(Opis_efektow_inz!$D$11,Stac!$P26))=FALSE,Opis_efektow_inz!$D$11,""),IF(ISERR(FIND(Opis_efektow_inz!$D$11,Stac!$P26))=FALSE,", ",""),IF(ISERR(FIND(Opis_efektow_inz!$D$12,Stac!$P26))=FALSE,Opis_efektow_inz!$D$12,""),IF(ISERR(FIND(Opis_efektow_inz!$D$12,Stac!$P26))=FALSE,", ",""),IF(ISERR(FIND(Opis_efektow_inz!$D$13,Stac!$P26))=FALSE,Opis_efektow_inz!$D$13,""),IF(ISERR(FIND(Opis_efektow_inz!$D$13,Stac!$P26))=FALSE,", ",""),IF(ISERR(FIND(Opis_efektow_inz!$D$14,Stac!$P26))=FALSE,Opis_efektow_inz!$D$14,""),IF(ISERR(FIND(Opis_efektow_inz!$D$14,Stac!$P26))=FALSE,", ",""),IF(ISERR(FIND(Opis_efektow_inz!$D$15,Stac!$P26))=FALSE,Opis_efektow_inz!$D$15,""),IF(ISERR(FIND(Opis_efektow_inz!$D$15,Stac!$P26))=FALSE,", ",""),IF(ISERR(FIND(Opis_efektow_inz!$D$16,Stac!$P26))=FALSE,Opis_efektow_inz!$D$16,""),IF(ISERR(FIND(Opis_efektow_inz!$D$16,Stac!$P26))=FALSE,", ",""),IF(ISERR(FIND(Opis_efektow_inz!$D$17,Stac!$P26))=FALSE,Opis_efektow_inz!$D$19,""),IF(ISERR(FIND(Opis_efektow_inz!$D$17,Stac!$P26))=FALSE,", ",""))</f>
        <v/>
      </c>
      <c r="D17" s="254"/>
    </row>
    <row r="18" spans="1:4" s="112" customFormat="1" x14ac:dyDescent="0.25">
      <c r="A18" s="304" t="str">
        <f>Stac!C27</f>
        <v>Semestr 2:</v>
      </c>
      <c r="B18" s="303" t="str">
        <f>CONCATENATE(IF(ISERR(FIND(Opis_efektow_inz!$D$5,Stac!$O27))=FALSE,Opis_efektow_inz!$D$5,""),IF(ISERR(FIND(Opis_efektow_inz!$D$5,Stac!$O27))=FALSE,", ",""),IF(ISERR(FIND(Opis_efektow_inz!$D$6,Stac!$O27))=FALSE,Opis_efektow_inz!$D$6,""),IF(ISERR(FIND(Opis_efektow_inz!$D$6,Stac!$O27))=FALSE,", ",""),IF(ISERR(FIND(Opis_efektow_inz!$D$7,Stac!$O27))=FALSE,Opis_efektow_inz!$D$7,""),IF(ISERR(FIND(Opis_efektow_inz!$D$7,Stac!$O27))=FALSE,", ",""))</f>
        <v/>
      </c>
      <c r="C18" s="286" t="str">
        <f>CONCATENATE(IF(ISERR(FIND(Opis_efektow_inz!$D$9,Stac!$P27))=FALSE,Opis_efektow_inz!$D$9,""),IF(ISERR(FIND(Opis_efektow_inz!$D$9,Stac!$P27))=FALSE,", 
",""),IF(ISERR(FIND(Opis_efektow_inz!$D$10,Stac!$P27))=FALSE,Opis_efektow_inz!$D$10,""),IF(ISERR(FIND(Opis_efektow_inz!$D$10,Stac!$P27))=FALSE,", ",""),IF(ISERR(FIND(Opis_efektow_inz!$D$11,Stac!$P27))=FALSE,Opis_efektow_inz!$D$11,""),IF(ISERR(FIND(Opis_efektow_inz!$D$11,Stac!$P27))=FALSE,", ",""),IF(ISERR(FIND(Opis_efektow_inz!$D$12,Stac!$P27))=FALSE,Opis_efektow_inz!$D$12,""),IF(ISERR(FIND(Opis_efektow_inz!$D$12,Stac!$P27))=FALSE,", ",""),IF(ISERR(FIND(Opis_efektow_inz!$D$13,Stac!$P27))=FALSE,Opis_efektow_inz!$D$13,""),IF(ISERR(FIND(Opis_efektow_inz!$D$13,Stac!$P27))=FALSE,", ",""),IF(ISERR(FIND(Opis_efektow_inz!$D$14,Stac!$P27))=FALSE,Opis_efektow_inz!$D$14,""),IF(ISERR(FIND(Opis_efektow_inz!$D$14,Stac!$P27))=FALSE,", ",""),IF(ISERR(FIND(Opis_efektow_inz!$D$15,Stac!$P27))=FALSE,Opis_efektow_inz!$D$15,""),IF(ISERR(FIND(Opis_efektow_inz!$D$15,Stac!$P27))=FALSE,", ",""),IF(ISERR(FIND(Opis_efektow_inz!$D$16,Stac!$P27))=FALSE,Opis_efektow_inz!$D$16,""),IF(ISERR(FIND(Opis_efektow_inz!$D$16,Stac!$P27))=FALSE,", ",""),IF(ISERR(FIND(Opis_efektow_inz!$D$17,Stac!$P27))=FALSE,Opis_efektow_inz!$D$19,""),IF(ISERR(FIND(Opis_efektow_inz!$D$17,Stac!$P27))=FALSE,", ",""))</f>
        <v/>
      </c>
      <c r="D18" s="254"/>
    </row>
    <row r="19" spans="1:4" s="112" customFormat="1" x14ac:dyDescent="0.25">
      <c r="A19" s="304" t="str">
        <f>Stac!C28</f>
        <v>Moduł kształcenia</v>
      </c>
      <c r="B19" s="303" t="str">
        <f>CONCATENATE(IF(ISERR(FIND(Opis_efektow_inz!$D$5,Stac!$O28))=FALSE,Opis_efektow_inz!$D$5,""),IF(ISERR(FIND(Opis_efektow_inz!$D$5,Stac!$O28))=FALSE,", ",""),IF(ISERR(FIND(Opis_efektow_inz!$D$6,Stac!$O28))=FALSE,Opis_efektow_inz!$D$6,""),IF(ISERR(FIND(Opis_efektow_inz!$D$6,Stac!$O28))=FALSE,", ",""),IF(ISERR(FIND(Opis_efektow_inz!$D$7,Stac!$O28))=FALSE,Opis_efektow_inz!$D$7,""),IF(ISERR(FIND(Opis_efektow_inz!$D$7,Stac!$O28))=FALSE,", ",""))</f>
        <v/>
      </c>
      <c r="C19" s="286" t="str">
        <f>CONCATENATE(IF(ISERR(FIND(Opis_efektow_inz!$D$9,Stac!$P28))=FALSE,Opis_efektow_inz!$D$9,""),IF(ISERR(FIND(Opis_efektow_inz!$D$9,Stac!$P28))=FALSE,", 
",""),IF(ISERR(FIND(Opis_efektow_inz!$D$10,Stac!$P28))=FALSE,Opis_efektow_inz!$D$10,""),IF(ISERR(FIND(Opis_efektow_inz!$D$10,Stac!$P28))=FALSE,", ",""),IF(ISERR(FIND(Opis_efektow_inz!$D$11,Stac!$P28))=FALSE,Opis_efektow_inz!$D$11,""),IF(ISERR(FIND(Opis_efektow_inz!$D$11,Stac!$P28))=FALSE,", ",""),IF(ISERR(FIND(Opis_efektow_inz!$D$12,Stac!$P28))=FALSE,Opis_efektow_inz!$D$12,""),IF(ISERR(FIND(Opis_efektow_inz!$D$12,Stac!$P28))=FALSE,", ",""),IF(ISERR(FIND(Opis_efektow_inz!$D$13,Stac!$P28))=FALSE,Opis_efektow_inz!$D$13,""),IF(ISERR(FIND(Opis_efektow_inz!$D$13,Stac!$P28))=FALSE,", ",""),IF(ISERR(FIND(Opis_efektow_inz!$D$14,Stac!$P28))=FALSE,Opis_efektow_inz!$D$14,""),IF(ISERR(FIND(Opis_efektow_inz!$D$14,Stac!$P28))=FALSE,", ",""),IF(ISERR(FIND(Opis_efektow_inz!$D$15,Stac!$P28))=FALSE,Opis_efektow_inz!$D$15,""),IF(ISERR(FIND(Opis_efektow_inz!$D$15,Stac!$P28))=FALSE,", ",""),IF(ISERR(FIND(Opis_efektow_inz!$D$16,Stac!$P28))=FALSE,Opis_efektow_inz!$D$16,""),IF(ISERR(FIND(Opis_efektow_inz!$D$16,Stac!$P28))=FALSE,", ",""),IF(ISERR(FIND(Opis_efektow_inz!$D$17,Stac!$P28))=FALSE,Opis_efektow_inz!$D$19,""),IF(ISERR(FIND(Opis_efektow_inz!$D$17,Stac!$P28))=FALSE,", ",""))</f>
        <v/>
      </c>
      <c r="D19" s="254"/>
    </row>
    <row r="20" spans="1:4" s="112" customFormat="1" x14ac:dyDescent="0.25">
      <c r="A20" s="302">
        <f>Stac!C29</f>
        <v>0</v>
      </c>
      <c r="B20" s="303" t="str">
        <f>CONCATENATE(IF(ISERR(FIND(Opis_efektow_inz!$D$5,Stac!$O29))=FALSE,Opis_efektow_inz!$D$5,""),IF(ISERR(FIND(Opis_efektow_inz!$D$5,Stac!$O29))=FALSE,", ",""),IF(ISERR(FIND(Opis_efektow_inz!$D$6,Stac!$O29))=FALSE,Opis_efektow_inz!$D$6,""),IF(ISERR(FIND(Opis_efektow_inz!$D$6,Stac!$O29))=FALSE,", ",""),IF(ISERR(FIND(Opis_efektow_inz!$D$7,Stac!$O29))=FALSE,Opis_efektow_inz!$D$7,""),IF(ISERR(FIND(Opis_efektow_inz!$D$7,Stac!$O29))=FALSE,", ",""))</f>
        <v/>
      </c>
      <c r="C20" s="286" t="str">
        <f>CONCATENATE(IF(ISERR(FIND(Opis_efektow_inz!$D$9,Stac!$P29))=FALSE,Opis_efektow_inz!$D$9,""),IF(ISERR(FIND(Opis_efektow_inz!$D$9,Stac!$P29))=FALSE,", 
",""),IF(ISERR(FIND(Opis_efektow_inz!$D$10,Stac!$P29))=FALSE,Opis_efektow_inz!$D$10,""),IF(ISERR(FIND(Opis_efektow_inz!$D$10,Stac!$P29))=FALSE,", ",""),IF(ISERR(FIND(Opis_efektow_inz!$D$11,Stac!$P29))=FALSE,Opis_efektow_inz!$D$11,""),IF(ISERR(FIND(Opis_efektow_inz!$D$11,Stac!$P29))=FALSE,", ",""),IF(ISERR(FIND(Opis_efektow_inz!$D$12,Stac!$P29))=FALSE,Opis_efektow_inz!$D$12,""),IF(ISERR(FIND(Opis_efektow_inz!$D$12,Stac!$P29))=FALSE,", ",""),IF(ISERR(FIND(Opis_efektow_inz!$D$13,Stac!$P29))=FALSE,Opis_efektow_inz!$D$13,""),IF(ISERR(FIND(Opis_efektow_inz!$D$13,Stac!$P29))=FALSE,", ",""),IF(ISERR(FIND(Opis_efektow_inz!$D$14,Stac!$P29))=FALSE,Opis_efektow_inz!$D$14,""),IF(ISERR(FIND(Opis_efektow_inz!$D$14,Stac!$P29))=FALSE,", ",""),IF(ISERR(FIND(Opis_efektow_inz!$D$15,Stac!$P29))=FALSE,Opis_efektow_inz!$D$15,""),IF(ISERR(FIND(Opis_efektow_inz!$D$15,Stac!$P29))=FALSE,", ",""),IF(ISERR(FIND(Opis_efektow_inz!$D$16,Stac!$P29))=FALSE,Opis_efektow_inz!$D$16,""),IF(ISERR(FIND(Opis_efektow_inz!$D$16,Stac!$P29))=FALSE,", ",""),IF(ISERR(FIND(Opis_efektow_inz!$D$17,Stac!$P29))=FALSE,Opis_efektow_inz!$D$19,""),IF(ISERR(FIND(Opis_efektow_inz!$D$17,Stac!$P29))=FALSE,", ",""))</f>
        <v/>
      </c>
      <c r="D20" s="254"/>
    </row>
    <row r="21" spans="1:4" s="112" customFormat="1" ht="37.5" x14ac:dyDescent="0.25">
      <c r="A21" s="302" t="str">
        <f>Stac!C30</f>
        <v>Systemy wysokiej niezawodności</v>
      </c>
      <c r="B21" s="303" t="str">
        <f>CONCATENATE(IF(ISERR(FIND(Opis_efektow_inz!$D$5,Stac!$O30))=FALSE,Opis_efektow_inz!$D$5,""),IF(ISERR(FIND(Opis_efektow_inz!$D$5,Stac!$O30))=FALSE,", ",""),IF(ISERR(FIND(Opis_efektow_inz!$D$6,Stac!$O30))=FALSE,Opis_efektow_inz!$D$6,""),IF(ISERR(FIND(Opis_efektow_inz!$D$6,Stac!$O30))=FALSE,", ",""),IF(ISERR(FIND(Opis_efektow_inz!$D$7,Stac!$O30))=FALSE,Opis_efektow_inz!$D$7,""),IF(ISERR(FIND(Opis_efektow_inz!$D$7,Stac!$O30))=FALSE,", ",""))</f>
        <v xml:space="preserve">K2st_W5, K2st_W6, </v>
      </c>
      <c r="C21" s="286" t="str">
        <f>CONCATENATE(IF(ISERR(FIND(Opis_efektow_inz!$D$9,Stac!$P30))=FALSE,Opis_efektow_inz!$D$9,""),IF(ISERR(FIND(Opis_efektow_inz!$D$9,Stac!$P30))=FALSE,", 
",""),IF(ISERR(FIND(Opis_efektow_inz!$D$10,Stac!$P30))=FALSE,Opis_efektow_inz!$D$10,""),IF(ISERR(FIND(Opis_efektow_inz!$D$10,Stac!$P30))=FALSE,", ",""),IF(ISERR(FIND(Opis_efektow_inz!$D$11,Stac!$P30))=FALSE,Opis_efektow_inz!$D$11,""),IF(ISERR(FIND(Opis_efektow_inz!$D$11,Stac!$P30))=FALSE,", ",""),IF(ISERR(FIND(Opis_efektow_inz!$D$12,Stac!$P30))=FALSE,Opis_efektow_inz!$D$12,""),IF(ISERR(FIND(Opis_efektow_inz!$D$12,Stac!$P30))=FALSE,", ",""),IF(ISERR(FIND(Opis_efektow_inz!$D$13,Stac!$P30))=FALSE,Opis_efektow_inz!$D$13,""),IF(ISERR(FIND(Opis_efektow_inz!$D$13,Stac!$P30))=FALSE,", ",""),IF(ISERR(FIND(Opis_efektow_inz!$D$14,Stac!$P30))=FALSE,Opis_efektow_inz!$D$14,""),IF(ISERR(FIND(Opis_efektow_inz!$D$14,Stac!$P30))=FALSE,", ",""),IF(ISERR(FIND(Opis_efektow_inz!$D$15,Stac!$P30))=FALSE,Opis_efektow_inz!$D$15,""),IF(ISERR(FIND(Opis_efektow_inz!$D$15,Stac!$P30))=FALSE,", ",""),IF(ISERR(FIND(Opis_efektow_inz!$D$16,Stac!$P30))=FALSE,Opis_efektow_inz!$D$16,""),IF(ISERR(FIND(Opis_efektow_inz!$D$16,Stac!$P30))=FALSE,", ",""),IF(ISERR(FIND(Opis_efektow_inz!$D$17,Stac!$P30))=FALSE,Opis_efektow_inz!$D$19,""),IF(ISERR(FIND(Opis_efektow_inz!$D$17,Stac!$P30))=FALSE,", ",""))</f>
        <v xml:space="preserve">K2st_U4, K2st_U5, K2st_U8, K2st_U9, K2st_U10, </v>
      </c>
      <c r="D21" s="254" t="s">
        <v>179</v>
      </c>
    </row>
    <row r="22" spans="1:4" s="112" customFormat="1" ht="25" x14ac:dyDescent="0.25">
      <c r="A22" s="302" t="str">
        <f>Stac!C31</f>
        <v>Zarządzanie systemami rozproszonymi</v>
      </c>
      <c r="B22" s="303" t="str">
        <f>CONCATENATE(IF(ISERR(FIND(Opis_efektow_inz!$D$5,Stac!$O31))=FALSE,Opis_efektow_inz!$D$5,""),IF(ISERR(FIND(Opis_efektow_inz!$D$5,Stac!$O31))=FALSE,", ",""),IF(ISERR(FIND(Opis_efektow_inz!$D$6,Stac!$O31))=FALSE,Opis_efektow_inz!$D$6,""),IF(ISERR(FIND(Opis_efektow_inz!$D$6,Stac!$O31))=FALSE,", ",""),IF(ISERR(FIND(Opis_efektow_inz!$D$7,Stac!$O31))=FALSE,Opis_efektow_inz!$D$7,""),IF(ISERR(FIND(Opis_efektow_inz!$D$7,Stac!$O31))=FALSE,", ",""))</f>
        <v xml:space="preserve">K2st_W5, </v>
      </c>
      <c r="C22" s="286" t="str">
        <f>CONCATENATE(IF(ISERR(FIND(Opis_efektow_inz!$D$9,Stac!$P31))=FALSE,Opis_efektow_inz!$D$9,""),IF(ISERR(FIND(Opis_efektow_inz!$D$9,Stac!$P31))=FALSE,", 
",""),IF(ISERR(FIND(Opis_efektow_inz!$D$10,Stac!$P31))=FALSE,Opis_efektow_inz!$D$10,""),IF(ISERR(FIND(Opis_efektow_inz!$D$10,Stac!$P31))=FALSE,", ",""),IF(ISERR(FIND(Opis_efektow_inz!$D$11,Stac!$P31))=FALSE,Opis_efektow_inz!$D$11,""),IF(ISERR(FIND(Opis_efektow_inz!$D$11,Stac!$P31))=FALSE,", ",""),IF(ISERR(FIND(Opis_efektow_inz!$D$12,Stac!$P31))=FALSE,Opis_efektow_inz!$D$12,""),IF(ISERR(FIND(Opis_efektow_inz!$D$12,Stac!$P31))=FALSE,", ",""),IF(ISERR(FIND(Opis_efektow_inz!$D$13,Stac!$P31))=FALSE,Opis_efektow_inz!$D$13,""),IF(ISERR(FIND(Opis_efektow_inz!$D$13,Stac!$P31))=FALSE,", ",""),IF(ISERR(FIND(Opis_efektow_inz!$D$14,Stac!$P31))=FALSE,Opis_efektow_inz!$D$14,""),IF(ISERR(FIND(Opis_efektow_inz!$D$14,Stac!$P31))=FALSE,", ",""),IF(ISERR(FIND(Opis_efektow_inz!$D$15,Stac!$P31))=FALSE,Opis_efektow_inz!$D$15,""),IF(ISERR(FIND(Opis_efektow_inz!$D$15,Stac!$P31))=FALSE,", ",""),IF(ISERR(FIND(Opis_efektow_inz!$D$16,Stac!$P31))=FALSE,Opis_efektow_inz!$D$16,""),IF(ISERR(FIND(Opis_efektow_inz!$D$16,Stac!$P31))=FALSE,", ",""),IF(ISERR(FIND(Opis_efektow_inz!$D$17,Stac!$P31))=FALSE,Opis_efektow_inz!$D$19,""),IF(ISERR(FIND(Opis_efektow_inz!$D$17,Stac!$P31))=FALSE,", ",""))</f>
        <v xml:space="preserve">K2st_U5, K2st_U8, K2st_U9, </v>
      </c>
      <c r="D22" s="254" t="s">
        <v>179</v>
      </c>
    </row>
    <row r="23" spans="1:4" s="112" customFormat="1" ht="37.5" x14ac:dyDescent="0.25">
      <c r="A23" s="302" t="str">
        <f>Stac!C32</f>
        <v>Konstrukcja systemów chmurowych</v>
      </c>
      <c r="B23" s="303" t="str">
        <f>CONCATENATE(IF(ISERR(FIND(Opis_efektow_inz!$D$5,Stac!$O32))=FALSE,Opis_efektow_inz!$D$5,""),IF(ISERR(FIND(Opis_efektow_inz!$D$5,Stac!$O32))=FALSE,", ",""),IF(ISERR(FIND(Opis_efektow_inz!$D$6,Stac!$O32))=FALSE,Opis_efektow_inz!$D$6,""),IF(ISERR(FIND(Opis_efektow_inz!$D$6,Stac!$O32))=FALSE,", ",""),IF(ISERR(FIND(Opis_efektow_inz!$D$7,Stac!$O32))=FALSE,Opis_efektow_inz!$D$7,""),IF(ISERR(FIND(Opis_efektow_inz!$D$7,Stac!$O32))=FALSE,", ",""))</f>
        <v xml:space="preserve">K2st_W5, K2st_W6, </v>
      </c>
      <c r="C23" s="286" t="str">
        <f>CONCATENATE(IF(ISERR(FIND(Opis_efektow_inz!$D$9,Stac!$P32))=FALSE,Opis_efektow_inz!$D$9,""),IF(ISERR(FIND(Opis_efektow_inz!$D$9,Stac!$P32))=FALSE,", 
",""),IF(ISERR(FIND(Opis_efektow_inz!$D$10,Stac!$P32))=FALSE,Opis_efektow_inz!$D$10,""),IF(ISERR(FIND(Opis_efektow_inz!$D$10,Stac!$P32))=FALSE,", ",""),IF(ISERR(FIND(Opis_efektow_inz!$D$11,Stac!$P32))=FALSE,Opis_efektow_inz!$D$11,""),IF(ISERR(FIND(Opis_efektow_inz!$D$11,Stac!$P32))=FALSE,", ",""),IF(ISERR(FIND(Opis_efektow_inz!$D$12,Stac!$P32))=FALSE,Opis_efektow_inz!$D$12,""),IF(ISERR(FIND(Opis_efektow_inz!$D$12,Stac!$P32))=FALSE,", ",""),IF(ISERR(FIND(Opis_efektow_inz!$D$13,Stac!$P32))=FALSE,Opis_efektow_inz!$D$13,""),IF(ISERR(FIND(Opis_efektow_inz!$D$13,Stac!$P32))=FALSE,", ",""),IF(ISERR(FIND(Opis_efektow_inz!$D$14,Stac!$P32))=FALSE,Opis_efektow_inz!$D$14,""),IF(ISERR(FIND(Opis_efektow_inz!$D$14,Stac!$P32))=FALSE,", ",""),IF(ISERR(FIND(Opis_efektow_inz!$D$15,Stac!$P32))=FALSE,Opis_efektow_inz!$D$15,""),IF(ISERR(FIND(Opis_efektow_inz!$D$15,Stac!$P32))=FALSE,", ",""),IF(ISERR(FIND(Opis_efektow_inz!$D$16,Stac!$P32))=FALSE,Opis_efektow_inz!$D$16,""),IF(ISERR(FIND(Opis_efektow_inz!$D$16,Stac!$P32))=FALSE,", ",""),IF(ISERR(FIND(Opis_efektow_inz!$D$17,Stac!$P32))=FALSE,Opis_efektow_inz!$D$19,""),IF(ISERR(FIND(Opis_efektow_inz!$D$17,Stac!$P32))=FALSE,", ",""))</f>
        <v xml:space="preserve">K2st_U4, K2st_U5, K2st_U6, K2st_U8, K2st_U9, </v>
      </c>
      <c r="D23" s="254" t="s">
        <v>179</v>
      </c>
    </row>
    <row r="24" spans="1:4" s="112" customFormat="1" ht="37.5" x14ac:dyDescent="0.25">
      <c r="A24" s="302" t="str">
        <f>Stac!C33</f>
        <v>Rozproszone bazy danych</v>
      </c>
      <c r="B24" s="303" t="str">
        <f>CONCATENATE(IF(ISERR(FIND(Opis_efektow_inz!$D$5,Stac!$O33))=FALSE,Opis_efektow_inz!$D$5,""),IF(ISERR(FIND(Opis_efektow_inz!$D$5,Stac!$O33))=FALSE,", ",""),IF(ISERR(FIND(Opis_efektow_inz!$D$6,Stac!$O33))=FALSE,Opis_efektow_inz!$D$6,""),IF(ISERR(FIND(Opis_efektow_inz!$D$6,Stac!$O33))=FALSE,", ",""),IF(ISERR(FIND(Opis_efektow_inz!$D$7,Stac!$O33))=FALSE,Opis_efektow_inz!$D$7,""),IF(ISERR(FIND(Opis_efektow_inz!$D$7,Stac!$O33))=FALSE,", ",""))</f>
        <v xml:space="preserve">K2st_W5, K2st_W6, </v>
      </c>
      <c r="C24" s="286" t="str">
        <f>CONCATENATE(IF(ISERR(FIND(Opis_efektow_inz!$D$9,Stac!$P33))=FALSE,Opis_efektow_inz!$D$9,""),IF(ISERR(FIND(Opis_efektow_inz!$D$9,Stac!$P33))=FALSE,", 
",""),IF(ISERR(FIND(Opis_efektow_inz!$D$10,Stac!$P33))=FALSE,Opis_efektow_inz!$D$10,""),IF(ISERR(FIND(Opis_efektow_inz!$D$10,Stac!$P33))=FALSE,", ",""),IF(ISERR(FIND(Opis_efektow_inz!$D$11,Stac!$P33))=FALSE,Opis_efektow_inz!$D$11,""),IF(ISERR(FIND(Opis_efektow_inz!$D$11,Stac!$P33))=FALSE,", ",""),IF(ISERR(FIND(Opis_efektow_inz!$D$12,Stac!$P33))=FALSE,Opis_efektow_inz!$D$12,""),IF(ISERR(FIND(Opis_efektow_inz!$D$12,Stac!$P33))=FALSE,", ",""),IF(ISERR(FIND(Opis_efektow_inz!$D$13,Stac!$P33))=FALSE,Opis_efektow_inz!$D$13,""),IF(ISERR(FIND(Opis_efektow_inz!$D$13,Stac!$P33))=FALSE,", ",""),IF(ISERR(FIND(Opis_efektow_inz!$D$14,Stac!$P33))=FALSE,Opis_efektow_inz!$D$14,""),IF(ISERR(FIND(Opis_efektow_inz!$D$14,Stac!$P33))=FALSE,", ",""),IF(ISERR(FIND(Opis_efektow_inz!$D$15,Stac!$P33))=FALSE,Opis_efektow_inz!$D$15,""),IF(ISERR(FIND(Opis_efektow_inz!$D$15,Stac!$P33))=FALSE,", ",""),IF(ISERR(FIND(Opis_efektow_inz!$D$16,Stac!$P33))=FALSE,Opis_efektow_inz!$D$16,""),IF(ISERR(FIND(Opis_efektow_inz!$D$16,Stac!$P33))=FALSE,", ",""),IF(ISERR(FIND(Opis_efektow_inz!$D$17,Stac!$P33))=FALSE,Opis_efektow_inz!$D$19,""),IF(ISERR(FIND(Opis_efektow_inz!$D$17,Stac!$P33))=FALSE,", ",""))</f>
        <v xml:space="preserve">K2st_U4, K2st_U5, K2st_U6, K2st_U9, K2st_U10, , </v>
      </c>
      <c r="D24" s="254" t="s">
        <v>179</v>
      </c>
    </row>
    <row r="25" spans="1:4" s="112" customFormat="1" ht="37.5" x14ac:dyDescent="0.25">
      <c r="A25" s="302" t="str">
        <f>Stac!C34</f>
        <v>Systemy rozproszone dużej skali</v>
      </c>
      <c r="B25" s="303" t="str">
        <f>CONCATENATE(IF(ISERR(FIND(Opis_efektow_inz!$D$5,Stac!$O34))=FALSE,Opis_efektow_inz!$D$5,""),IF(ISERR(FIND(Opis_efektow_inz!$D$5,Stac!$O34))=FALSE,", ",""),IF(ISERR(FIND(Opis_efektow_inz!$D$6,Stac!$O34))=FALSE,Opis_efektow_inz!$D$6,""),IF(ISERR(FIND(Opis_efektow_inz!$D$6,Stac!$O34))=FALSE,", ",""),IF(ISERR(FIND(Opis_efektow_inz!$D$7,Stac!$O34))=FALSE,Opis_efektow_inz!$D$7,""),IF(ISERR(FIND(Opis_efektow_inz!$D$7,Stac!$O34))=FALSE,", ",""))</f>
        <v xml:space="preserve">K2st_W5, </v>
      </c>
      <c r="C25" s="286" t="str">
        <f>CONCATENATE(IF(ISERR(FIND(Opis_efektow_inz!$D$9,Stac!$P34))=FALSE,Opis_efektow_inz!$D$9,""),IF(ISERR(FIND(Opis_efektow_inz!$D$9,Stac!$P34))=FALSE,", 
",""),IF(ISERR(FIND(Opis_efektow_inz!$D$10,Stac!$P34))=FALSE,Opis_efektow_inz!$D$10,""),IF(ISERR(FIND(Opis_efektow_inz!$D$10,Stac!$P34))=FALSE,", ",""),IF(ISERR(FIND(Opis_efektow_inz!$D$11,Stac!$P34))=FALSE,Opis_efektow_inz!$D$11,""),IF(ISERR(FIND(Opis_efektow_inz!$D$11,Stac!$P34))=FALSE,", ",""),IF(ISERR(FIND(Opis_efektow_inz!$D$12,Stac!$P34))=FALSE,Opis_efektow_inz!$D$12,""),IF(ISERR(FIND(Opis_efektow_inz!$D$12,Stac!$P34))=FALSE,", ",""),IF(ISERR(FIND(Opis_efektow_inz!$D$13,Stac!$P34))=FALSE,Opis_efektow_inz!$D$13,""),IF(ISERR(FIND(Opis_efektow_inz!$D$13,Stac!$P34))=FALSE,", ",""),IF(ISERR(FIND(Opis_efektow_inz!$D$14,Stac!$P34))=FALSE,Opis_efektow_inz!$D$14,""),IF(ISERR(FIND(Opis_efektow_inz!$D$14,Stac!$P34))=FALSE,", ",""),IF(ISERR(FIND(Opis_efektow_inz!$D$15,Stac!$P34))=FALSE,Opis_efektow_inz!$D$15,""),IF(ISERR(FIND(Opis_efektow_inz!$D$15,Stac!$P34))=FALSE,", ",""),IF(ISERR(FIND(Opis_efektow_inz!$D$16,Stac!$P34))=FALSE,Opis_efektow_inz!$D$16,""),IF(ISERR(FIND(Opis_efektow_inz!$D$16,Stac!$P34))=FALSE,", ",""),IF(ISERR(FIND(Opis_efektow_inz!$D$17,Stac!$P34))=FALSE,Opis_efektow_inz!$D$19,""),IF(ISERR(FIND(Opis_efektow_inz!$D$17,Stac!$P34))=FALSE,", ",""))</f>
        <v xml:space="preserve">K2st_U4, K2st_U5, K2st_U6, K2st_U8, K2st_U9, K2st_U10, , </v>
      </c>
      <c r="D25" s="254" t="s">
        <v>179</v>
      </c>
    </row>
    <row r="26" spans="1:4" s="112" customFormat="1" ht="25" x14ac:dyDescent="0.25">
      <c r="A26" s="302" t="str">
        <f>Stac!C35</f>
        <v>Pisanie prac naukowo-technicznych (Scientific &amp; Technical Writing)</v>
      </c>
      <c r="B26" s="303" t="str">
        <f>CONCATENATE(IF(ISERR(FIND(Opis_efektow_inz!$D$5,Stac!$O35))=FALSE,Opis_efektow_inz!$D$5,""),IF(ISERR(FIND(Opis_efektow_inz!$D$5,Stac!$O35))=FALSE,", ",""),IF(ISERR(FIND(Opis_efektow_inz!$D$6,Stac!$O35))=FALSE,Opis_efektow_inz!$D$6,""),IF(ISERR(FIND(Opis_efektow_inz!$D$6,Stac!$O35))=FALSE,", ",""),IF(ISERR(FIND(Opis_efektow_inz!$D$7,Stac!$O35))=FALSE,Opis_efektow_inz!$D$7,""),IF(ISERR(FIND(Opis_efektow_inz!$D$7,Stac!$O35))=FALSE,", ",""))</f>
        <v/>
      </c>
      <c r="C26" s="286" t="str">
        <f>CONCATENATE(IF(ISERR(FIND(Opis_efektow_inz!$D$9,Stac!$P35))=FALSE,Opis_efektow_inz!$D$9,""),IF(ISERR(FIND(Opis_efektow_inz!$D$9,Stac!$P35))=FALSE,", 
",""),IF(ISERR(FIND(Opis_efektow_inz!$D$10,Stac!$P35))=FALSE,Opis_efektow_inz!$D$10,""),IF(ISERR(FIND(Opis_efektow_inz!$D$10,Stac!$P35))=FALSE,", ",""),IF(ISERR(FIND(Opis_efektow_inz!$D$11,Stac!$P35))=FALSE,Opis_efektow_inz!$D$11,""),IF(ISERR(FIND(Opis_efektow_inz!$D$11,Stac!$P35))=FALSE,", ",""),IF(ISERR(FIND(Opis_efektow_inz!$D$12,Stac!$P35))=FALSE,Opis_efektow_inz!$D$12,""),IF(ISERR(FIND(Opis_efektow_inz!$D$12,Stac!$P35))=FALSE,", ",""),IF(ISERR(FIND(Opis_efektow_inz!$D$13,Stac!$P35))=FALSE,Opis_efektow_inz!$D$13,""),IF(ISERR(FIND(Opis_efektow_inz!$D$13,Stac!$P35))=FALSE,", ",""),IF(ISERR(FIND(Opis_efektow_inz!$D$14,Stac!$P35))=FALSE,Opis_efektow_inz!$D$14,""),IF(ISERR(FIND(Opis_efektow_inz!$D$14,Stac!$P35))=FALSE,", ",""),IF(ISERR(FIND(Opis_efektow_inz!$D$15,Stac!$P35))=FALSE,Opis_efektow_inz!$D$15,""),IF(ISERR(FIND(Opis_efektow_inz!$D$15,Stac!$P35))=FALSE,", ",""),IF(ISERR(FIND(Opis_efektow_inz!$D$16,Stac!$P35))=FALSE,Opis_efektow_inz!$D$16,""),IF(ISERR(FIND(Opis_efektow_inz!$D$16,Stac!$P35))=FALSE,", ",""),IF(ISERR(FIND(Opis_efektow_inz!$D$17,Stac!$P35))=FALSE,Opis_efektow_inz!$D$19,""),IF(ISERR(FIND(Opis_efektow_inz!$D$17,Stac!$P35))=FALSE,", ",""))</f>
        <v/>
      </c>
      <c r="D26" s="254"/>
    </row>
    <row r="27" spans="1:4" s="112" customFormat="1" ht="37.5" x14ac:dyDescent="0.25">
      <c r="A27" s="302" t="str">
        <f>Stac!C36</f>
        <v>Pracownia badawczo-problemowa</v>
      </c>
      <c r="B27" s="303" t="str">
        <f>CONCATENATE(IF(ISERR(FIND(Opis_efektow_inz!$D$5,Stac!$O36))=FALSE,Opis_efektow_inz!$D$5,""),IF(ISERR(FIND(Opis_efektow_inz!$D$5,Stac!$O36))=FALSE,", ",""),IF(ISERR(FIND(Opis_efektow_inz!$D$6,Stac!$O36))=FALSE,Opis_efektow_inz!$D$6,""),IF(ISERR(FIND(Opis_efektow_inz!$D$6,Stac!$O36))=FALSE,", ",""),IF(ISERR(FIND(Opis_efektow_inz!$D$7,Stac!$O36))=FALSE,Opis_efektow_inz!$D$7,""),IF(ISERR(FIND(Opis_efektow_inz!$D$7,Stac!$O36))=FALSE,", ",""))</f>
        <v xml:space="preserve">K2st_W5, K2st_W6, </v>
      </c>
      <c r="C27" s="286" t="str">
        <f>CONCATENATE(IF(ISERR(FIND(Opis_efektow_inz!$D$9,Stac!$P36))=FALSE,Opis_efektow_inz!$D$9,""),IF(ISERR(FIND(Opis_efektow_inz!$D$9,Stac!$P36))=FALSE,", 
",""),IF(ISERR(FIND(Opis_efektow_inz!$D$10,Stac!$P36))=FALSE,Opis_efektow_inz!$D$10,""),IF(ISERR(FIND(Opis_efektow_inz!$D$10,Stac!$P36))=FALSE,", ",""),IF(ISERR(FIND(Opis_efektow_inz!$D$11,Stac!$P36))=FALSE,Opis_efektow_inz!$D$11,""),IF(ISERR(FIND(Opis_efektow_inz!$D$11,Stac!$P36))=FALSE,", ",""),IF(ISERR(FIND(Opis_efektow_inz!$D$12,Stac!$P36))=FALSE,Opis_efektow_inz!$D$12,""),IF(ISERR(FIND(Opis_efektow_inz!$D$12,Stac!$P36))=FALSE,", ",""),IF(ISERR(FIND(Opis_efektow_inz!$D$13,Stac!$P36))=FALSE,Opis_efektow_inz!$D$13,""),IF(ISERR(FIND(Opis_efektow_inz!$D$13,Stac!$P36))=FALSE,", ",""),IF(ISERR(FIND(Opis_efektow_inz!$D$14,Stac!$P36))=FALSE,Opis_efektow_inz!$D$14,""),IF(ISERR(FIND(Opis_efektow_inz!$D$14,Stac!$P36))=FALSE,", ",""),IF(ISERR(FIND(Opis_efektow_inz!$D$15,Stac!$P36))=FALSE,Opis_efektow_inz!$D$15,""),IF(ISERR(FIND(Opis_efektow_inz!$D$15,Stac!$P36))=FALSE,", ",""),IF(ISERR(FIND(Opis_efektow_inz!$D$16,Stac!$P36))=FALSE,Opis_efektow_inz!$D$16,""),IF(ISERR(FIND(Opis_efektow_inz!$D$16,Stac!$P36))=FALSE,", ",""),IF(ISERR(FIND(Opis_efektow_inz!$D$17,Stac!$P36))=FALSE,Opis_efektow_inz!$D$19,""),IF(ISERR(FIND(Opis_efektow_inz!$D$17,Stac!$P36))=FALSE,", ",""))</f>
        <v xml:space="preserve">K2st_U3, 
K2st_U4, K2st_U6, K2st_U10, </v>
      </c>
      <c r="D27" s="254" t="s">
        <v>179</v>
      </c>
    </row>
    <row r="28" spans="1:4" s="112" customFormat="1" ht="25" x14ac:dyDescent="0.25">
      <c r="A28" s="302" t="str">
        <f>Stac!C37</f>
        <v>Nowoczesne technologie informatyczne w zastosowaniach branży IT</v>
      </c>
      <c r="B28" s="303" t="str">
        <f>CONCATENATE(IF(ISERR(FIND(Opis_efektow_inz!$D$5,Stac!$O37))=FALSE,Opis_efektow_inz!$D$5,""),IF(ISERR(FIND(Opis_efektow_inz!$D$5,Stac!$O37))=FALSE,", ",""),IF(ISERR(FIND(Opis_efektow_inz!$D$6,Stac!$O37))=FALSE,Opis_efektow_inz!$D$6,""),IF(ISERR(FIND(Opis_efektow_inz!$D$6,Stac!$O37))=FALSE,", ",""),IF(ISERR(FIND(Opis_efektow_inz!$D$7,Stac!$O37))=FALSE,Opis_efektow_inz!$D$7,""),IF(ISERR(FIND(Opis_efektow_inz!$D$7,Stac!$O37))=FALSE,", ",""))</f>
        <v xml:space="preserve">K2st_W5, K2st_W9, </v>
      </c>
      <c r="C28" s="286" t="str">
        <f>CONCATENATE(IF(ISERR(FIND(Opis_efektow_inz!$D$9,Stac!$P37))=FALSE,Opis_efektow_inz!$D$9,""),IF(ISERR(FIND(Opis_efektow_inz!$D$9,Stac!$P37))=FALSE,", 
",""),IF(ISERR(FIND(Opis_efektow_inz!$D$10,Stac!$P37))=FALSE,Opis_efektow_inz!$D$10,""),IF(ISERR(FIND(Opis_efektow_inz!$D$10,Stac!$P37))=FALSE,", ",""),IF(ISERR(FIND(Opis_efektow_inz!$D$11,Stac!$P37))=FALSE,Opis_efektow_inz!$D$11,""),IF(ISERR(FIND(Opis_efektow_inz!$D$11,Stac!$P37))=FALSE,", ",""),IF(ISERR(FIND(Opis_efektow_inz!$D$12,Stac!$P37))=FALSE,Opis_efektow_inz!$D$12,""),IF(ISERR(FIND(Opis_efektow_inz!$D$12,Stac!$P37))=FALSE,", ",""),IF(ISERR(FIND(Opis_efektow_inz!$D$13,Stac!$P37))=FALSE,Opis_efektow_inz!$D$13,""),IF(ISERR(FIND(Opis_efektow_inz!$D$13,Stac!$P37))=FALSE,", ",""),IF(ISERR(FIND(Opis_efektow_inz!$D$14,Stac!$P37))=FALSE,Opis_efektow_inz!$D$14,""),IF(ISERR(FIND(Opis_efektow_inz!$D$14,Stac!$P37))=FALSE,", ",""),IF(ISERR(FIND(Opis_efektow_inz!$D$15,Stac!$P37))=FALSE,Opis_efektow_inz!$D$15,""),IF(ISERR(FIND(Opis_efektow_inz!$D$15,Stac!$P37))=FALSE,", ",""),IF(ISERR(FIND(Opis_efektow_inz!$D$16,Stac!$P37))=FALSE,Opis_efektow_inz!$D$16,""),IF(ISERR(FIND(Opis_efektow_inz!$D$16,Stac!$P37))=FALSE,", ",""),IF(ISERR(FIND(Opis_efektow_inz!$D$17,Stac!$P37))=FALSE,Opis_efektow_inz!$D$19,""),IF(ISERR(FIND(Opis_efektow_inz!$D$17,Stac!$P37))=FALSE,", ",""))</f>
        <v xml:space="preserve">K2st_U5, K2st_U6, K2st_U8, K2st_U9, </v>
      </c>
      <c r="D28" s="254" t="s">
        <v>190</v>
      </c>
    </row>
    <row r="29" spans="1:4" s="112" customFormat="1" hidden="1" x14ac:dyDescent="0.25">
      <c r="A29" s="302">
        <f>Stac!C39</f>
        <v>0</v>
      </c>
      <c r="B29" s="303" t="str">
        <f>CONCATENATE(IF(ISERR(FIND(Opis_efektow_inz!$D$5,Stac!$O39))=FALSE,Opis_efektow_inz!$D$5,""),IF(ISERR(FIND(Opis_efektow_inz!$D$5,Stac!$O39))=FALSE,", ",""),IF(ISERR(FIND(Opis_efektow_inz!$D$6,Stac!$O39))=FALSE,Opis_efektow_inz!$D$6,""),IF(ISERR(FIND(Opis_efektow_inz!$D$6,Stac!$O39))=FALSE,", ",""),IF(ISERR(FIND(Opis_efektow_inz!$D$7,Stac!$O39))=FALSE,Opis_efektow_inz!$D$7,""),IF(ISERR(FIND(Opis_efektow_inz!$D$7,Stac!$O39))=FALSE,", ",""))</f>
        <v/>
      </c>
      <c r="C29" s="286" t="str">
        <f>CONCATENATE(IF(ISERR(FIND(Opis_efektow_inz!$D$9,Stac!$P39))=FALSE,Opis_efektow_inz!$D$9,""),IF(ISERR(FIND(Opis_efektow_inz!$D$9,Stac!$P39))=FALSE,", 
",""),IF(ISERR(FIND(Opis_efektow_inz!$D$10,Stac!$P39))=FALSE,Opis_efektow_inz!$D$10,""),IF(ISERR(FIND(Opis_efektow_inz!$D$10,Stac!$P39))=FALSE,", ",""),IF(ISERR(FIND(Opis_efektow_inz!$D$11,Stac!$P39))=FALSE,Opis_efektow_inz!$D$11,""),IF(ISERR(FIND(Opis_efektow_inz!$D$11,Stac!$P39))=FALSE,", ",""),IF(ISERR(FIND(Opis_efektow_inz!$D$12,Stac!$P39))=FALSE,Opis_efektow_inz!$D$12,""),IF(ISERR(FIND(Opis_efektow_inz!$D$12,Stac!$P39))=FALSE,", ",""),IF(ISERR(FIND(Opis_efektow_inz!$D$13,Stac!$P39))=FALSE,Opis_efektow_inz!$D$13,""),IF(ISERR(FIND(Opis_efektow_inz!$D$13,Stac!$P39))=FALSE,", ",""),IF(ISERR(FIND(Opis_efektow_inz!$D$14,Stac!$P39))=FALSE,Opis_efektow_inz!$D$14,""),IF(ISERR(FIND(Opis_efektow_inz!$D$14,Stac!$P39))=FALSE,", ",""),IF(ISERR(FIND(Opis_efektow_inz!$D$15,Stac!$P39))=FALSE,Opis_efektow_inz!$D$15,""),IF(ISERR(FIND(Opis_efektow_inz!$D$15,Stac!$P39))=FALSE,", ",""),IF(ISERR(FIND(Opis_efektow_inz!$D$16,Stac!$P39))=FALSE,Opis_efektow_inz!$D$16,""),IF(ISERR(FIND(Opis_efektow_inz!$D$16,Stac!$P39))=FALSE,", ",""),IF(ISERR(FIND(Opis_efektow_inz!$D$17,Stac!$P39))=FALSE,Opis_efektow_inz!$D$19,""),IF(ISERR(FIND(Opis_efektow_inz!$D$17,Stac!$P39))=FALSE,", ",""))</f>
        <v/>
      </c>
      <c r="D29" s="254"/>
    </row>
    <row r="30" spans="1:4" s="112" customFormat="1" hidden="1" x14ac:dyDescent="0.25">
      <c r="A30" s="302">
        <f>Stac!C40</f>
        <v>0</v>
      </c>
      <c r="B30" s="303" t="str">
        <f>CONCATENATE(IF(ISERR(FIND(Opis_efektow_inz!$D$5,Stac!$O40))=FALSE,Opis_efektow_inz!$D$5,""),IF(ISERR(FIND(Opis_efektow_inz!$D$5,Stac!$O40))=FALSE,", ",""),IF(ISERR(FIND(Opis_efektow_inz!$D$6,Stac!$O40))=FALSE,Opis_efektow_inz!$D$6,""),IF(ISERR(FIND(Opis_efektow_inz!$D$6,Stac!$O40))=FALSE,", ",""),IF(ISERR(FIND(Opis_efektow_inz!$D$7,Stac!$O40))=FALSE,Opis_efektow_inz!$D$7,""),IF(ISERR(FIND(Opis_efektow_inz!$D$7,Stac!$O40))=FALSE,", ",""))</f>
        <v/>
      </c>
      <c r="C30" s="286" t="str">
        <f>CONCATENATE(IF(ISERR(FIND(Opis_efektow_inz!$D$9,Stac!$P40))=FALSE,Opis_efektow_inz!$D$9,""),IF(ISERR(FIND(Opis_efektow_inz!$D$9,Stac!$P40))=FALSE,", 
",""),IF(ISERR(FIND(Opis_efektow_inz!$D$10,Stac!$P40))=FALSE,Opis_efektow_inz!$D$10,""),IF(ISERR(FIND(Opis_efektow_inz!$D$10,Stac!$P40))=FALSE,", ",""),IF(ISERR(FIND(Opis_efektow_inz!$D$11,Stac!$P40))=FALSE,Opis_efektow_inz!$D$11,""),IF(ISERR(FIND(Opis_efektow_inz!$D$11,Stac!$P40))=FALSE,", ",""),IF(ISERR(FIND(Opis_efektow_inz!$D$12,Stac!$P40))=FALSE,Opis_efektow_inz!$D$12,""),IF(ISERR(FIND(Opis_efektow_inz!$D$12,Stac!$P40))=FALSE,", ",""),IF(ISERR(FIND(Opis_efektow_inz!$D$13,Stac!$P40))=FALSE,Opis_efektow_inz!$D$13,""),IF(ISERR(FIND(Opis_efektow_inz!$D$13,Stac!$P40))=FALSE,", ",""),IF(ISERR(FIND(Opis_efektow_inz!$D$14,Stac!$P40))=FALSE,Opis_efektow_inz!$D$14,""),IF(ISERR(FIND(Opis_efektow_inz!$D$14,Stac!$P40))=FALSE,", ",""),IF(ISERR(FIND(Opis_efektow_inz!$D$15,Stac!$P40))=FALSE,Opis_efektow_inz!$D$15,""),IF(ISERR(FIND(Opis_efektow_inz!$D$15,Stac!$P40))=FALSE,", ",""),IF(ISERR(FIND(Opis_efektow_inz!$D$16,Stac!$P40))=FALSE,Opis_efektow_inz!$D$16,""),IF(ISERR(FIND(Opis_efektow_inz!$D$16,Stac!$P40))=FALSE,", ",""),IF(ISERR(FIND(Opis_efektow_inz!$D$17,Stac!$P40))=FALSE,Opis_efektow_inz!$D$19,""),IF(ISERR(FIND(Opis_efektow_inz!$D$17,Stac!$P40))=FALSE,", ",""))</f>
        <v/>
      </c>
      <c r="D30" s="254"/>
    </row>
    <row r="31" spans="1:4" s="112" customFormat="1" x14ac:dyDescent="0.25">
      <c r="A31" s="304" t="str">
        <f>Stac!C41</f>
        <v>Semestr 3:</v>
      </c>
      <c r="B31" s="303" t="str">
        <f>CONCATENATE(IF(ISERR(FIND(Opis_efektow_inz!$D$5,Stac!$O41))=FALSE,Opis_efektow_inz!$D$5,""),IF(ISERR(FIND(Opis_efektow_inz!$D$5,Stac!$O41))=FALSE,", ",""),IF(ISERR(FIND(Opis_efektow_inz!$D$6,Stac!$O41))=FALSE,Opis_efektow_inz!$D$6,""),IF(ISERR(FIND(Opis_efektow_inz!$D$6,Stac!$O41))=FALSE,", ",""),IF(ISERR(FIND(Opis_efektow_inz!$D$7,Stac!$O41))=FALSE,Opis_efektow_inz!$D$7,""),IF(ISERR(FIND(Opis_efektow_inz!$D$7,Stac!$O41))=FALSE,", ",""))</f>
        <v/>
      </c>
      <c r="C31" s="286" t="str">
        <f>CONCATENATE(IF(ISERR(FIND(Opis_efektow_inz!$D$9,Stac!$P41))=FALSE,Opis_efektow_inz!$D$9,""),IF(ISERR(FIND(Opis_efektow_inz!$D$9,Stac!$P41))=FALSE,", 
",""),IF(ISERR(FIND(Opis_efektow_inz!$D$10,Stac!$P41))=FALSE,Opis_efektow_inz!$D$10,""),IF(ISERR(FIND(Opis_efektow_inz!$D$10,Stac!$P41))=FALSE,", ",""),IF(ISERR(FIND(Opis_efektow_inz!$D$11,Stac!$P41))=FALSE,Opis_efektow_inz!$D$11,""),IF(ISERR(FIND(Opis_efektow_inz!$D$11,Stac!$P41))=FALSE,", ",""),IF(ISERR(FIND(Opis_efektow_inz!$D$12,Stac!$P41))=FALSE,Opis_efektow_inz!$D$12,""),IF(ISERR(FIND(Opis_efektow_inz!$D$12,Stac!$P41))=FALSE,", ",""),IF(ISERR(FIND(Opis_efektow_inz!$D$13,Stac!$P41))=FALSE,Opis_efektow_inz!$D$13,""),IF(ISERR(FIND(Opis_efektow_inz!$D$13,Stac!$P41))=FALSE,", ",""),IF(ISERR(FIND(Opis_efektow_inz!$D$14,Stac!$P41))=FALSE,Opis_efektow_inz!$D$14,""),IF(ISERR(FIND(Opis_efektow_inz!$D$14,Stac!$P41))=FALSE,", ",""),IF(ISERR(FIND(Opis_efektow_inz!$D$15,Stac!$P41))=FALSE,Opis_efektow_inz!$D$15,""),IF(ISERR(FIND(Opis_efektow_inz!$D$15,Stac!$P41))=FALSE,", ",""),IF(ISERR(FIND(Opis_efektow_inz!$D$16,Stac!$P41))=FALSE,Opis_efektow_inz!$D$16,""),IF(ISERR(FIND(Opis_efektow_inz!$D$16,Stac!$P41))=FALSE,", ",""),IF(ISERR(FIND(Opis_efektow_inz!$D$17,Stac!$P41))=FALSE,Opis_efektow_inz!$D$19,""),IF(ISERR(FIND(Opis_efektow_inz!$D$17,Stac!$P41))=FALSE,", ",""))</f>
        <v/>
      </c>
      <c r="D31" s="254"/>
    </row>
    <row r="32" spans="1:4" s="112" customFormat="1" x14ac:dyDescent="0.25">
      <c r="A32" s="304" t="str">
        <f>Stac!C42</f>
        <v>Moduł kształcenia</v>
      </c>
      <c r="B32" s="303" t="str">
        <f>CONCATENATE(IF(ISERR(FIND(Opis_efektow_inz!$D$5,Stac!$O42))=FALSE,Opis_efektow_inz!$D$5,""),IF(ISERR(FIND(Opis_efektow_inz!$D$5,Stac!$O42))=FALSE,", ",""),IF(ISERR(FIND(Opis_efektow_inz!$D$6,Stac!$O42))=FALSE,Opis_efektow_inz!$D$6,""),IF(ISERR(FIND(Opis_efektow_inz!$D$6,Stac!$O42))=FALSE,", ",""),IF(ISERR(FIND(Opis_efektow_inz!$D$7,Stac!$O42))=FALSE,Opis_efektow_inz!$D$7,""),IF(ISERR(FIND(Opis_efektow_inz!$D$7,Stac!$O42))=FALSE,", ",""))</f>
        <v/>
      </c>
      <c r="C32" s="286" t="str">
        <f>CONCATENATE(IF(ISERR(FIND(Opis_efektow_inz!$D$9,Stac!$P42))=FALSE,Opis_efektow_inz!$D$9,""),IF(ISERR(FIND(Opis_efektow_inz!$D$9,Stac!$P42))=FALSE,", 
",""),IF(ISERR(FIND(Opis_efektow_inz!$D$10,Stac!$P42))=FALSE,Opis_efektow_inz!$D$10,""),IF(ISERR(FIND(Opis_efektow_inz!$D$10,Stac!$P42))=FALSE,", ",""),IF(ISERR(FIND(Opis_efektow_inz!$D$11,Stac!$P42))=FALSE,Opis_efektow_inz!$D$11,""),IF(ISERR(FIND(Opis_efektow_inz!$D$11,Stac!$P42))=FALSE,", ",""),IF(ISERR(FIND(Opis_efektow_inz!$D$12,Stac!$P42))=FALSE,Opis_efektow_inz!$D$12,""),IF(ISERR(FIND(Opis_efektow_inz!$D$12,Stac!$P42))=FALSE,", ",""),IF(ISERR(FIND(Opis_efektow_inz!$D$13,Stac!$P42))=FALSE,Opis_efektow_inz!$D$13,""),IF(ISERR(FIND(Opis_efektow_inz!$D$13,Stac!$P42))=FALSE,", ",""),IF(ISERR(FIND(Opis_efektow_inz!$D$14,Stac!$P42))=FALSE,Opis_efektow_inz!$D$14,""),IF(ISERR(FIND(Opis_efektow_inz!$D$14,Stac!$P42))=FALSE,", ",""),IF(ISERR(FIND(Opis_efektow_inz!$D$15,Stac!$P42))=FALSE,Opis_efektow_inz!$D$15,""),IF(ISERR(FIND(Opis_efektow_inz!$D$15,Stac!$P42))=FALSE,", ",""),IF(ISERR(FIND(Opis_efektow_inz!$D$16,Stac!$P42))=FALSE,Opis_efektow_inz!$D$16,""),IF(ISERR(FIND(Opis_efektow_inz!$D$16,Stac!$P42))=FALSE,", ",""),IF(ISERR(FIND(Opis_efektow_inz!$D$17,Stac!$P42))=FALSE,Opis_efektow_inz!$D$19,""),IF(ISERR(FIND(Opis_efektow_inz!$D$17,Stac!$P42))=FALSE,", ",""))</f>
        <v/>
      </c>
      <c r="D32" s="254"/>
    </row>
    <row r="33" spans="1:4" s="112" customFormat="1" ht="25" x14ac:dyDescent="0.25">
      <c r="A33" s="302" t="str">
        <f>Stac!C43</f>
        <v>Zarządzanie bezpieczeństwem w systemach IT</v>
      </c>
      <c r="B33" s="303" t="str">
        <f>CONCATENATE(IF(ISERR(FIND(Opis_efektow_inz!$D$5,Stac!$O43))=FALSE,Opis_efektow_inz!$D$5,""),IF(ISERR(FIND(Opis_efektow_inz!$D$5,Stac!$O43))=FALSE,", ",""),IF(ISERR(FIND(Opis_efektow_inz!$D$6,Stac!$O43))=FALSE,Opis_efektow_inz!$D$6,""),IF(ISERR(FIND(Opis_efektow_inz!$D$6,Stac!$O43))=FALSE,", ",""),IF(ISERR(FIND(Opis_efektow_inz!$D$7,Stac!$O43))=FALSE,Opis_efektow_inz!$D$7,""),IF(ISERR(FIND(Opis_efektow_inz!$D$7,Stac!$O43))=FALSE,", ",""))</f>
        <v xml:space="preserve">K2st_W5, K2st_W6, </v>
      </c>
      <c r="C33" s="286" t="str">
        <f>CONCATENATE(IF(ISERR(FIND(Opis_efektow_inz!$D$9,Stac!$P43))=FALSE,Opis_efektow_inz!$D$9,""),IF(ISERR(FIND(Opis_efektow_inz!$D$9,Stac!$P43))=FALSE,", 
",""),IF(ISERR(FIND(Opis_efektow_inz!$D$10,Stac!$P43))=FALSE,Opis_efektow_inz!$D$10,""),IF(ISERR(FIND(Opis_efektow_inz!$D$10,Stac!$P43))=FALSE,", ",""),IF(ISERR(FIND(Opis_efektow_inz!$D$11,Stac!$P43))=FALSE,Opis_efektow_inz!$D$11,""),IF(ISERR(FIND(Opis_efektow_inz!$D$11,Stac!$P43))=FALSE,", ",""),IF(ISERR(FIND(Opis_efektow_inz!$D$12,Stac!$P43))=FALSE,Opis_efektow_inz!$D$12,""),IF(ISERR(FIND(Opis_efektow_inz!$D$12,Stac!$P43))=FALSE,", ",""),IF(ISERR(FIND(Opis_efektow_inz!$D$13,Stac!$P43))=FALSE,Opis_efektow_inz!$D$13,""),IF(ISERR(FIND(Opis_efektow_inz!$D$13,Stac!$P43))=FALSE,", ",""),IF(ISERR(FIND(Opis_efektow_inz!$D$14,Stac!$P43))=FALSE,Opis_efektow_inz!$D$14,""),IF(ISERR(FIND(Opis_efektow_inz!$D$14,Stac!$P43))=FALSE,", ",""),IF(ISERR(FIND(Opis_efektow_inz!$D$15,Stac!$P43))=FALSE,Opis_efektow_inz!$D$15,""),IF(ISERR(FIND(Opis_efektow_inz!$D$15,Stac!$P43))=FALSE,", ",""),IF(ISERR(FIND(Opis_efektow_inz!$D$16,Stac!$P43))=FALSE,Opis_efektow_inz!$D$16,""),IF(ISERR(FIND(Opis_efektow_inz!$D$16,Stac!$P43))=FALSE,", ",""),IF(ISERR(FIND(Opis_efektow_inz!$D$17,Stac!$P43))=FALSE,Opis_efektow_inz!$D$19,""),IF(ISERR(FIND(Opis_efektow_inz!$D$17,Stac!$P43))=FALSE,", ",""))</f>
        <v xml:space="preserve">K2st_U5, K2st_U6, K2st_U9, , </v>
      </c>
      <c r="D33" s="254" t="s">
        <v>179</v>
      </c>
    </row>
    <row r="34" spans="1:4" s="112" customFormat="1" x14ac:dyDescent="0.25">
      <c r="A34" s="302" t="str">
        <f>Stac!C44</f>
        <v xml:space="preserve">Seminarium dyplomowe </v>
      </c>
      <c r="B34" s="303" t="str">
        <f>CONCATENATE(IF(ISERR(FIND(Opis_efektow_inz!$D$5,Stac!$O44))=FALSE,Opis_efektow_inz!$D$5,""),IF(ISERR(FIND(Opis_efektow_inz!$D$5,Stac!$O44))=FALSE,", ",""),IF(ISERR(FIND(Opis_efektow_inz!$D$6,Stac!$O44))=FALSE,Opis_efektow_inz!$D$6,""),IF(ISERR(FIND(Opis_efektow_inz!$D$6,Stac!$O44))=FALSE,", ",""),IF(ISERR(FIND(Opis_efektow_inz!$D$7,Stac!$O44))=FALSE,Opis_efektow_inz!$D$7,""),IF(ISERR(FIND(Opis_efektow_inz!$D$7,Stac!$O44))=FALSE,", ",""))</f>
        <v xml:space="preserve">K2st_W6, </v>
      </c>
      <c r="C34" s="286" t="str">
        <f>CONCATENATE(IF(ISERR(FIND(Opis_efektow_inz!$D$9,Stac!$P44))=FALSE,Opis_efektow_inz!$D$9,""),IF(ISERR(FIND(Opis_efektow_inz!$D$9,Stac!$P44))=FALSE,", 
",""),IF(ISERR(FIND(Opis_efektow_inz!$D$10,Stac!$P44))=FALSE,Opis_efektow_inz!$D$10,""),IF(ISERR(FIND(Opis_efektow_inz!$D$10,Stac!$P44))=FALSE,", ",""),IF(ISERR(FIND(Opis_efektow_inz!$D$11,Stac!$P44))=FALSE,Opis_efektow_inz!$D$11,""),IF(ISERR(FIND(Opis_efektow_inz!$D$11,Stac!$P44))=FALSE,", ",""),IF(ISERR(FIND(Opis_efektow_inz!$D$12,Stac!$P44))=FALSE,Opis_efektow_inz!$D$12,""),IF(ISERR(FIND(Opis_efektow_inz!$D$12,Stac!$P44))=FALSE,", ",""),IF(ISERR(FIND(Opis_efektow_inz!$D$13,Stac!$P44))=FALSE,Opis_efektow_inz!$D$13,""),IF(ISERR(FIND(Opis_efektow_inz!$D$13,Stac!$P44))=FALSE,", ",""),IF(ISERR(FIND(Opis_efektow_inz!$D$14,Stac!$P44))=FALSE,Opis_efektow_inz!$D$14,""),IF(ISERR(FIND(Opis_efektow_inz!$D$14,Stac!$P44))=FALSE,", ",""),IF(ISERR(FIND(Opis_efektow_inz!$D$15,Stac!$P44))=FALSE,Opis_efektow_inz!$D$15,""),IF(ISERR(FIND(Opis_efektow_inz!$D$15,Stac!$P44))=FALSE,", ",""),IF(ISERR(FIND(Opis_efektow_inz!$D$16,Stac!$P44))=FALSE,Opis_efektow_inz!$D$16,""),IF(ISERR(FIND(Opis_efektow_inz!$D$16,Stac!$P44))=FALSE,", ",""),IF(ISERR(FIND(Opis_efektow_inz!$D$17,Stac!$P44))=FALSE,Opis_efektow_inz!$D$19,""),IF(ISERR(FIND(Opis_efektow_inz!$D$17,Stac!$P44))=FALSE,", ",""))</f>
        <v/>
      </c>
      <c r="D34" s="254" t="s">
        <v>181</v>
      </c>
    </row>
    <row r="35" spans="1:4" s="112" customFormat="1" ht="50" x14ac:dyDescent="0.25">
      <c r="A35" s="302" t="str">
        <f>Stac!C45</f>
        <v xml:space="preserve">Przygotowanie pracy magisterskiej </v>
      </c>
      <c r="B35" s="303" t="str">
        <f>CONCATENATE(IF(ISERR(FIND(Opis_efektow_inz!$D$5,Stac!$O45))=FALSE,Opis_efektow_inz!$D$5,""),IF(ISERR(FIND(Opis_efektow_inz!$D$5,Stac!$O45))=FALSE,", ",""),IF(ISERR(FIND(Opis_efektow_inz!$D$6,Stac!$O45))=FALSE,Opis_efektow_inz!$D$6,""),IF(ISERR(FIND(Opis_efektow_inz!$D$6,Stac!$O45))=FALSE,", ",""),IF(ISERR(FIND(Opis_efektow_inz!$D$7,Stac!$O45))=FALSE,Opis_efektow_inz!$D$7,""),IF(ISERR(FIND(Opis_efektow_inz!$D$7,Stac!$O45))=FALSE,", ",""))</f>
        <v xml:space="preserve">K2st_W5, K2st_W6, </v>
      </c>
      <c r="C35" s="286" t="str">
        <f>CONCATENATE(IF(ISERR(FIND(Opis_efektow_inz!$D$9,Stac!$P45))=FALSE,Opis_efektow_inz!$D$9,""),IF(ISERR(FIND(Opis_efektow_inz!$D$9,Stac!$P45))=FALSE,", 
",""),IF(ISERR(FIND(Opis_efektow_inz!$D$10,Stac!$P45))=FALSE,Opis_efektow_inz!$D$10,""),IF(ISERR(FIND(Opis_efektow_inz!$D$10,Stac!$P45))=FALSE,", ",""),IF(ISERR(FIND(Opis_efektow_inz!$D$11,Stac!$P45))=FALSE,Opis_efektow_inz!$D$11,""),IF(ISERR(FIND(Opis_efektow_inz!$D$11,Stac!$P45))=FALSE,", ",""),IF(ISERR(FIND(Opis_efektow_inz!$D$12,Stac!$P45))=FALSE,Opis_efektow_inz!$D$12,""),IF(ISERR(FIND(Opis_efektow_inz!$D$12,Stac!$P45))=FALSE,", ",""),IF(ISERR(FIND(Opis_efektow_inz!$D$13,Stac!$P45))=FALSE,Opis_efektow_inz!$D$13,""),IF(ISERR(FIND(Opis_efektow_inz!$D$13,Stac!$P45))=FALSE,", ",""),IF(ISERR(FIND(Opis_efektow_inz!$D$14,Stac!$P45))=FALSE,Opis_efektow_inz!$D$14,""),IF(ISERR(FIND(Opis_efektow_inz!$D$14,Stac!$P45))=FALSE,", ",""),IF(ISERR(FIND(Opis_efektow_inz!$D$15,Stac!$P45))=FALSE,Opis_efektow_inz!$D$15,""),IF(ISERR(FIND(Opis_efektow_inz!$D$15,Stac!$P45))=FALSE,", ",""),IF(ISERR(FIND(Opis_efektow_inz!$D$16,Stac!$P45))=FALSE,Opis_efektow_inz!$D$16,""),IF(ISERR(FIND(Opis_efektow_inz!$D$16,Stac!$P45))=FALSE,", ",""),IF(ISERR(FIND(Opis_efektow_inz!$D$17,Stac!$P45))=FALSE,Opis_efektow_inz!$D$19,""),IF(ISERR(FIND(Opis_efektow_inz!$D$17,Stac!$P45))=FALSE,", ",""))</f>
        <v xml:space="preserve">K2st_U3, 
K2st_U4, K2st_U5, K2st_U6, K2st_U8, K2st_U9, K2st_U10, , </v>
      </c>
      <c r="D35" s="254" t="s">
        <v>179</v>
      </c>
    </row>
    <row r="36" spans="1:4" s="112" customFormat="1" ht="25" x14ac:dyDescent="0.25">
      <c r="A36" s="302" t="str">
        <f>Stac!C46</f>
        <v>(nauki humanistyczne): Komunikacja interpersonalna (Interpersonal Communication)</v>
      </c>
      <c r="B36" s="303" t="str">
        <f>CONCATENATE(IF(ISERR(FIND(Opis_efektow_inz!$D$5,Stac!$O46))=FALSE,Opis_efektow_inz!$D$5,""),IF(ISERR(FIND(Opis_efektow_inz!$D$5,Stac!$O46))=FALSE,", ",""),IF(ISERR(FIND(Opis_efektow_inz!$D$6,Stac!$O46))=FALSE,Opis_efektow_inz!$D$6,""),IF(ISERR(FIND(Opis_efektow_inz!$D$6,Stac!$O46))=FALSE,", ",""),IF(ISERR(FIND(Opis_efektow_inz!$D$7,Stac!$O46))=FALSE,Opis_efektow_inz!$D$7,""),IF(ISERR(FIND(Opis_efektow_inz!$D$7,Stac!$O46))=FALSE,", ",""))</f>
        <v/>
      </c>
      <c r="C36" s="286" t="str">
        <f>CONCATENATE(IF(ISERR(FIND(Opis_efektow_inz!$D$9,Stac!$P46))=FALSE,Opis_efektow_inz!$D$9,""),IF(ISERR(FIND(Opis_efektow_inz!$D$9,Stac!$P46))=FALSE,", 
",""),IF(ISERR(FIND(Opis_efektow_inz!$D$10,Stac!$P46))=FALSE,Opis_efektow_inz!$D$10,""),IF(ISERR(FIND(Opis_efektow_inz!$D$10,Stac!$P46))=FALSE,", ",""),IF(ISERR(FIND(Opis_efektow_inz!$D$11,Stac!$P46))=FALSE,Opis_efektow_inz!$D$11,""),IF(ISERR(FIND(Opis_efektow_inz!$D$11,Stac!$P46))=FALSE,", ",""),IF(ISERR(FIND(Opis_efektow_inz!$D$12,Stac!$P46))=FALSE,Opis_efektow_inz!$D$12,""),IF(ISERR(FIND(Opis_efektow_inz!$D$12,Stac!$P46))=FALSE,", ",""),IF(ISERR(FIND(Opis_efektow_inz!$D$13,Stac!$P46))=FALSE,Opis_efektow_inz!$D$13,""),IF(ISERR(FIND(Opis_efektow_inz!$D$13,Stac!$P46))=FALSE,", ",""),IF(ISERR(FIND(Opis_efektow_inz!$D$14,Stac!$P46))=FALSE,Opis_efektow_inz!$D$14,""),IF(ISERR(FIND(Opis_efektow_inz!$D$14,Stac!$P46))=FALSE,", ",""),IF(ISERR(FIND(Opis_efektow_inz!$D$15,Stac!$P46))=FALSE,Opis_efektow_inz!$D$15,""),IF(ISERR(FIND(Opis_efektow_inz!$D$15,Stac!$P46))=FALSE,", ",""),IF(ISERR(FIND(Opis_efektow_inz!$D$16,Stac!$P46))=FALSE,Opis_efektow_inz!$D$16,""),IF(ISERR(FIND(Opis_efektow_inz!$D$16,Stac!$P46))=FALSE,", ",""),IF(ISERR(FIND(Opis_efektow_inz!$D$17,Stac!$P46))=FALSE,Opis_efektow_inz!$D$19,""),IF(ISERR(FIND(Opis_efektow_inz!$D$17,Stac!$P46))=FALSE,", ",""))</f>
        <v/>
      </c>
      <c r="D36" s="254"/>
    </row>
    <row r="37" spans="1:4" s="112" customFormat="1" ht="37.5" x14ac:dyDescent="0.25">
      <c r="A37" s="302" t="str">
        <f>Stac!C47</f>
        <v>Przedmiot obieralny (nauki społeczne): Marketing i elementy kompetencji menedżerskich / Innowacyjność i kreatywne myślenie</v>
      </c>
      <c r="B37" s="303" t="str">
        <f>CONCATENATE(IF(ISERR(FIND(Opis_efektow_inz!$D$5,Stac!$O47))=FALSE,Opis_efektow_inz!$D$5,""),IF(ISERR(FIND(Opis_efektow_inz!$D$5,Stac!$O47))=FALSE,", ",""),IF(ISERR(FIND(Opis_efektow_inz!$D$6,Stac!$O47))=FALSE,Opis_efektow_inz!$D$6,""),IF(ISERR(FIND(Opis_efektow_inz!$D$6,Stac!$O47))=FALSE,", ",""),IF(ISERR(FIND(Opis_efektow_inz!$D$7,Stac!$O47))=FALSE,Opis_efektow_inz!$D$7,""),IF(ISERR(FIND(Opis_efektow_inz!$D$7,Stac!$O47))=FALSE,", ",""))</f>
        <v xml:space="preserve">K2st_W9, </v>
      </c>
      <c r="C37" s="286" t="str">
        <f>CONCATENATE(IF(ISERR(FIND(Opis_efektow_inz!$D$9,Stac!$P47))=FALSE,Opis_efektow_inz!$D$9,""),IF(ISERR(FIND(Opis_efektow_inz!$D$9,Stac!$P47))=FALSE,", 
",""),IF(ISERR(FIND(Opis_efektow_inz!$D$10,Stac!$P47))=FALSE,Opis_efektow_inz!$D$10,""),IF(ISERR(FIND(Opis_efektow_inz!$D$10,Stac!$P47))=FALSE,", ",""),IF(ISERR(FIND(Opis_efektow_inz!$D$11,Stac!$P47))=FALSE,Opis_efektow_inz!$D$11,""),IF(ISERR(FIND(Opis_efektow_inz!$D$11,Stac!$P47))=FALSE,", ",""),IF(ISERR(FIND(Opis_efektow_inz!$D$12,Stac!$P47))=FALSE,Opis_efektow_inz!$D$12,""),IF(ISERR(FIND(Opis_efektow_inz!$D$12,Stac!$P47))=FALSE,", ",""),IF(ISERR(FIND(Opis_efektow_inz!$D$13,Stac!$P47))=FALSE,Opis_efektow_inz!$D$13,""),IF(ISERR(FIND(Opis_efektow_inz!$D$13,Stac!$P47))=FALSE,", ",""),IF(ISERR(FIND(Opis_efektow_inz!$D$14,Stac!$P47))=FALSE,Opis_efektow_inz!$D$14,""),IF(ISERR(FIND(Opis_efektow_inz!$D$14,Stac!$P47))=FALSE,", ",""),IF(ISERR(FIND(Opis_efektow_inz!$D$15,Stac!$P47))=FALSE,Opis_efektow_inz!$D$15,""),IF(ISERR(FIND(Opis_efektow_inz!$D$15,Stac!$P47))=FALSE,", ",""),IF(ISERR(FIND(Opis_efektow_inz!$D$16,Stac!$P47))=FALSE,Opis_efektow_inz!$D$16,""),IF(ISERR(FIND(Opis_efektow_inz!$D$16,Stac!$P47))=FALSE,", ",""),IF(ISERR(FIND(Opis_efektow_inz!$D$17,Stac!$P47))=FALSE,Opis_efektow_inz!$D$19,""),IF(ISERR(FIND(Opis_efektow_inz!$D$17,Stac!$P47))=FALSE,", ",""))</f>
        <v xml:space="preserve">K2st_U5, </v>
      </c>
      <c r="D37" s="254" t="s">
        <v>182</v>
      </c>
    </row>
    <row r="38" spans="1:4" s="112" customFormat="1" ht="37.5" x14ac:dyDescent="0.25">
      <c r="A38" s="302" t="str">
        <f>Stac!C48</f>
        <v>Projektowanie systemów rozproszonych</v>
      </c>
      <c r="B38" s="303" t="str">
        <f>CONCATENATE(IF(ISERR(FIND(Opis_efektow_inz!$D$5,Stac!$O48))=FALSE,Opis_efektow_inz!$D$5,""),IF(ISERR(FIND(Opis_efektow_inz!$D$5,Stac!$O48))=FALSE,", ",""),IF(ISERR(FIND(Opis_efektow_inz!$D$6,Stac!$O48))=FALSE,Opis_efektow_inz!$D$6,""),IF(ISERR(FIND(Opis_efektow_inz!$D$6,Stac!$O48))=FALSE,", ",""),IF(ISERR(FIND(Opis_efektow_inz!$D$7,Stac!$O48))=FALSE,Opis_efektow_inz!$D$7,""),IF(ISERR(FIND(Opis_efektow_inz!$D$7,Stac!$O48))=FALSE,", ",""))</f>
        <v xml:space="preserve">K2st_W5, </v>
      </c>
      <c r="C38" s="286" t="str">
        <f>CONCATENATE(IF(ISERR(FIND(Opis_efektow_inz!$D$9,Stac!$P48))=FALSE,Opis_efektow_inz!$D$9,""),IF(ISERR(FIND(Opis_efektow_inz!$D$9,Stac!$P48))=FALSE,", 
",""),IF(ISERR(FIND(Opis_efektow_inz!$D$10,Stac!$P48))=FALSE,Opis_efektow_inz!$D$10,""),IF(ISERR(FIND(Opis_efektow_inz!$D$10,Stac!$P48))=FALSE,", ",""),IF(ISERR(FIND(Opis_efektow_inz!$D$11,Stac!$P48))=FALSE,Opis_efektow_inz!$D$11,""),IF(ISERR(FIND(Opis_efektow_inz!$D$11,Stac!$P48))=FALSE,", ",""),IF(ISERR(FIND(Opis_efektow_inz!$D$12,Stac!$P48))=FALSE,Opis_efektow_inz!$D$12,""),IF(ISERR(FIND(Opis_efektow_inz!$D$12,Stac!$P48))=FALSE,", ",""),IF(ISERR(FIND(Opis_efektow_inz!$D$13,Stac!$P48))=FALSE,Opis_efektow_inz!$D$13,""),IF(ISERR(FIND(Opis_efektow_inz!$D$13,Stac!$P48))=FALSE,", ",""),IF(ISERR(FIND(Opis_efektow_inz!$D$14,Stac!$P48))=FALSE,Opis_efektow_inz!$D$14,""),IF(ISERR(FIND(Opis_efektow_inz!$D$14,Stac!$P48))=FALSE,", ",""),IF(ISERR(FIND(Opis_efektow_inz!$D$15,Stac!$P48))=FALSE,Opis_efektow_inz!$D$15,""),IF(ISERR(FIND(Opis_efektow_inz!$D$15,Stac!$P48))=FALSE,", ",""),IF(ISERR(FIND(Opis_efektow_inz!$D$16,Stac!$P48))=FALSE,Opis_efektow_inz!$D$16,""),IF(ISERR(FIND(Opis_efektow_inz!$D$16,Stac!$P48))=FALSE,", ",""),IF(ISERR(FIND(Opis_efektow_inz!$D$17,Stac!$P48))=FALSE,Opis_efektow_inz!$D$19,""),IF(ISERR(FIND(Opis_efektow_inz!$D$17,Stac!$P48))=FALSE,", ",""))</f>
        <v xml:space="preserve">K2st_U3, 
K2st_U4, K2st_U6, K2st_U9, K2st_U10, , </v>
      </c>
      <c r="D38" s="286" t="s">
        <v>179</v>
      </c>
    </row>
    <row r="39" spans="1:4" s="112" customFormat="1" x14ac:dyDescent="0.25">
      <c r="B39" s="116"/>
      <c r="C39" s="94"/>
      <c r="D39" s="94"/>
    </row>
    <row r="40" spans="1:4" s="112" customFormat="1" x14ac:dyDescent="0.25">
      <c r="B40" s="116"/>
      <c r="C40" s="94"/>
      <c r="D40" s="94"/>
    </row>
    <row r="41" spans="1:4" s="112" customFormat="1" x14ac:dyDescent="0.25">
      <c r="B41" s="116"/>
      <c r="C41" s="94"/>
      <c r="D41" s="94"/>
    </row>
    <row r="42" spans="1:4" s="112" customFormat="1" x14ac:dyDescent="0.25">
      <c r="B42" s="116"/>
      <c r="C42" s="94"/>
      <c r="D42" s="94"/>
    </row>
    <row r="43" spans="1:4" s="112" customFormat="1" x14ac:dyDescent="0.25">
      <c r="B43" s="116"/>
      <c r="C43" s="94"/>
      <c r="D43" s="94"/>
    </row>
    <row r="44" spans="1:4" s="112" customFormat="1" x14ac:dyDescent="0.25">
      <c r="B44" s="116"/>
      <c r="C44" s="94"/>
      <c r="D44" s="94"/>
    </row>
    <row r="45" spans="1:4" s="112" customFormat="1" x14ac:dyDescent="0.25">
      <c r="B45" s="116"/>
      <c r="C45" s="94"/>
      <c r="D45" s="94"/>
    </row>
    <row r="46" spans="1:4" s="112" customFormat="1" x14ac:dyDescent="0.25">
      <c r="B46" s="116"/>
      <c r="C46" s="94"/>
      <c r="D46" s="94"/>
    </row>
    <row r="47" spans="1:4" s="112" customFormat="1" x14ac:dyDescent="0.25">
      <c r="B47" s="116"/>
      <c r="C47" s="94"/>
      <c r="D47" s="94"/>
    </row>
    <row r="48" spans="1:4" s="112" customFormat="1" x14ac:dyDescent="0.25">
      <c r="B48" s="116"/>
      <c r="C48" s="94"/>
      <c r="D48" s="94"/>
    </row>
    <row r="49" spans="2:4" s="112" customFormat="1" x14ac:dyDescent="0.25">
      <c r="B49" s="116"/>
      <c r="C49" s="94"/>
      <c r="D49" s="94"/>
    </row>
    <row r="50" spans="2:4" s="112" customFormat="1" x14ac:dyDescent="0.25">
      <c r="B50" s="116"/>
      <c r="C50" s="94"/>
      <c r="D50" s="94"/>
    </row>
    <row r="51" spans="2:4" s="112" customFormat="1" x14ac:dyDescent="0.25">
      <c r="B51" s="116"/>
      <c r="C51" s="94"/>
      <c r="D51" s="94"/>
    </row>
    <row r="52" spans="2:4" s="112" customFormat="1" x14ac:dyDescent="0.25">
      <c r="B52" s="116"/>
      <c r="C52" s="94"/>
      <c r="D52" s="94"/>
    </row>
    <row r="53" spans="2:4" s="112" customFormat="1" x14ac:dyDescent="0.25">
      <c r="B53" s="116"/>
      <c r="C53" s="94"/>
      <c r="D53" s="94"/>
    </row>
    <row r="54" spans="2:4" s="112" customFormat="1" x14ac:dyDescent="0.25">
      <c r="B54" s="116"/>
      <c r="C54" s="94"/>
      <c r="D54" s="94"/>
    </row>
    <row r="55" spans="2:4" s="112" customFormat="1" x14ac:dyDescent="0.25">
      <c r="B55" s="116"/>
      <c r="C55" s="94"/>
      <c r="D55" s="94"/>
    </row>
    <row r="56" spans="2:4" s="112" customFormat="1" x14ac:dyDescent="0.25">
      <c r="B56" s="116"/>
      <c r="C56" s="94"/>
      <c r="D56" s="94"/>
    </row>
    <row r="57" spans="2:4" s="112" customFormat="1" x14ac:dyDescent="0.25">
      <c r="B57" s="116"/>
      <c r="C57" s="94"/>
      <c r="D57" s="94"/>
    </row>
    <row r="58" spans="2:4" s="112" customFormat="1" x14ac:dyDescent="0.25">
      <c r="B58" s="116"/>
      <c r="C58" s="94"/>
      <c r="D58" s="94"/>
    </row>
    <row r="59" spans="2:4" s="112" customFormat="1" x14ac:dyDescent="0.25">
      <c r="B59" s="116"/>
      <c r="C59" s="94"/>
      <c r="D59" s="94"/>
    </row>
    <row r="60" spans="2:4" s="112" customFormat="1" x14ac:dyDescent="0.25">
      <c r="B60" s="116"/>
      <c r="C60" s="94"/>
      <c r="D60" s="94"/>
    </row>
    <row r="61" spans="2:4" s="112" customFormat="1" x14ac:dyDescent="0.25">
      <c r="B61" s="116"/>
      <c r="C61" s="94"/>
      <c r="D61" s="94"/>
    </row>
    <row r="62" spans="2:4" s="112" customFormat="1" x14ac:dyDescent="0.25">
      <c r="B62" s="116"/>
      <c r="C62" s="94"/>
      <c r="D62" s="94"/>
    </row>
    <row r="63" spans="2:4" s="112" customFormat="1" x14ac:dyDescent="0.25">
      <c r="B63" s="116"/>
      <c r="C63" s="94"/>
      <c r="D63" s="94"/>
    </row>
    <row r="64" spans="2:4" s="112" customFormat="1" x14ac:dyDescent="0.25">
      <c r="B64" s="116"/>
      <c r="C64" s="94"/>
      <c r="D64" s="94"/>
    </row>
    <row r="65" spans="2:4" s="112" customFormat="1" x14ac:dyDescent="0.25">
      <c r="B65" s="116"/>
      <c r="C65" s="94"/>
      <c r="D65" s="94"/>
    </row>
    <row r="66" spans="2:4" s="112" customFormat="1" x14ac:dyDescent="0.25">
      <c r="B66" s="116"/>
      <c r="C66" s="94"/>
      <c r="D66" s="94"/>
    </row>
  </sheetData>
  <mergeCells count="1">
    <mergeCell ref="A1:D1"/>
  </mergeCells>
  <pageMargins left="0.7" right="0.7" top="0.75" bottom="0.75" header="0.3" footer="0.3"/>
  <pageSetup paperSize="9" scale="76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1:J42"/>
  <sheetViews>
    <sheetView workbookViewId="0">
      <selection activeCell="A4" sqref="A4:D4"/>
    </sheetView>
  </sheetViews>
  <sheetFormatPr defaultRowHeight="12.5" x14ac:dyDescent="0.25"/>
  <cols>
    <col min="2" max="3" width="40.81640625" customWidth="1"/>
  </cols>
  <sheetData>
    <row r="1" spans="1:10" ht="39" customHeight="1" x14ac:dyDescent="0.5">
      <c r="A1" s="333" t="s">
        <v>73</v>
      </c>
      <c r="B1" s="334"/>
      <c r="C1" s="334"/>
      <c r="D1" s="335"/>
      <c r="E1" s="112"/>
      <c r="F1" s="112"/>
      <c r="G1" s="112"/>
      <c r="H1" s="112"/>
      <c r="I1" s="112"/>
      <c r="J1" s="112"/>
    </row>
    <row r="2" spans="1:10" ht="15.5" x14ac:dyDescent="0.45">
      <c r="A2" s="336" t="s">
        <v>74</v>
      </c>
      <c r="B2" s="337"/>
      <c r="C2" s="337"/>
      <c r="D2" s="338"/>
      <c r="E2" s="112"/>
      <c r="F2" s="112"/>
      <c r="G2" s="112"/>
      <c r="H2" s="112"/>
      <c r="I2" s="112"/>
      <c r="J2" s="112"/>
    </row>
    <row r="3" spans="1:10" ht="15" customHeight="1" x14ac:dyDescent="0.45">
      <c r="A3" s="259" t="s">
        <v>75</v>
      </c>
      <c r="B3" s="260" t="s">
        <v>8</v>
      </c>
      <c r="C3" s="260" t="s">
        <v>232</v>
      </c>
      <c r="D3" s="261" t="s">
        <v>75</v>
      </c>
      <c r="E3" s="112"/>
      <c r="F3" s="112"/>
      <c r="G3" s="112"/>
      <c r="H3" s="112"/>
      <c r="I3" s="112"/>
      <c r="J3" s="112"/>
    </row>
    <row r="4" spans="1:10" ht="15" customHeight="1" x14ac:dyDescent="0.25">
      <c r="A4" s="339" t="s">
        <v>76</v>
      </c>
      <c r="B4" s="340"/>
      <c r="C4" s="340"/>
      <c r="D4" s="341"/>
      <c r="E4" s="112"/>
      <c r="F4" s="112"/>
      <c r="G4" s="112"/>
      <c r="H4" s="112"/>
      <c r="I4" s="112"/>
      <c r="J4" s="112"/>
    </row>
    <row r="5" spans="1:10" s="38" customFormat="1" ht="50.5" x14ac:dyDescent="0.25">
      <c r="A5" s="262"/>
      <c r="B5" s="329" t="s">
        <v>180</v>
      </c>
      <c r="C5" s="236" t="s">
        <v>139</v>
      </c>
      <c r="D5" s="263" t="s">
        <v>138</v>
      </c>
      <c r="E5" s="112"/>
      <c r="F5" s="112"/>
      <c r="G5" s="112"/>
      <c r="H5" s="112"/>
      <c r="I5" s="112"/>
      <c r="J5" s="112"/>
    </row>
    <row r="6" spans="1:10" s="38" customFormat="1" ht="50" x14ac:dyDescent="0.25">
      <c r="A6" s="264" t="s">
        <v>181</v>
      </c>
      <c r="B6" s="331"/>
      <c r="C6" s="237" t="s">
        <v>141</v>
      </c>
      <c r="D6" s="232" t="s">
        <v>140</v>
      </c>
      <c r="E6" s="112"/>
      <c r="F6" s="112"/>
      <c r="G6" s="112"/>
      <c r="H6" s="112"/>
      <c r="I6" s="112"/>
      <c r="J6" s="112"/>
    </row>
    <row r="7" spans="1:10" s="38" customFormat="1" ht="37.5" x14ac:dyDescent="0.25">
      <c r="A7" s="265" t="s">
        <v>182</v>
      </c>
      <c r="B7" s="266" t="s">
        <v>183</v>
      </c>
      <c r="C7" s="230" t="s">
        <v>147</v>
      </c>
      <c r="D7" s="263" t="s">
        <v>146</v>
      </c>
      <c r="E7" s="112"/>
      <c r="F7" s="112"/>
      <c r="G7" s="112"/>
      <c r="H7" s="112"/>
      <c r="I7" s="112"/>
      <c r="J7" s="112"/>
    </row>
    <row r="8" spans="1:10" s="38" customFormat="1" ht="13" x14ac:dyDescent="0.25">
      <c r="A8" s="342" t="s">
        <v>184</v>
      </c>
      <c r="B8" s="343"/>
      <c r="C8" s="343"/>
      <c r="D8" s="344"/>
      <c r="E8" s="112"/>
      <c r="F8" s="112"/>
      <c r="G8" s="112"/>
      <c r="H8" s="112"/>
      <c r="I8" s="112"/>
      <c r="J8" s="112"/>
    </row>
    <row r="9" spans="1:10" s="38" customFormat="1" ht="75" x14ac:dyDescent="0.25">
      <c r="A9" s="262" t="s">
        <v>185</v>
      </c>
      <c r="B9" s="266" t="s">
        <v>186</v>
      </c>
      <c r="C9" s="243" t="s">
        <v>153</v>
      </c>
      <c r="D9" s="263" t="s">
        <v>152</v>
      </c>
      <c r="E9" s="112"/>
      <c r="F9" s="112"/>
      <c r="G9" s="112"/>
      <c r="H9" s="112"/>
      <c r="I9" s="112"/>
      <c r="J9" s="112"/>
    </row>
    <row r="10" spans="1:10" s="38" customFormat="1" ht="50" x14ac:dyDescent="0.25">
      <c r="A10" s="267"/>
      <c r="B10" s="329" t="s">
        <v>187</v>
      </c>
      <c r="C10" s="244" t="s">
        <v>31</v>
      </c>
      <c r="D10" s="268" t="s">
        <v>154</v>
      </c>
      <c r="E10"/>
      <c r="F10"/>
      <c r="G10"/>
      <c r="H10"/>
      <c r="I10"/>
      <c r="J10"/>
    </row>
    <row r="11" spans="1:10" s="38" customFormat="1" ht="87.5" x14ac:dyDescent="0.25">
      <c r="A11" s="262" t="s">
        <v>185</v>
      </c>
      <c r="B11" s="330"/>
      <c r="C11" s="236" t="s">
        <v>32</v>
      </c>
      <c r="D11" s="263" t="s">
        <v>121</v>
      </c>
      <c r="E11"/>
      <c r="F11"/>
      <c r="G11"/>
      <c r="H11"/>
      <c r="I11"/>
      <c r="J11"/>
    </row>
    <row r="12" spans="1:10" s="38" customFormat="1" ht="50" x14ac:dyDescent="0.25">
      <c r="A12" s="262"/>
      <c r="B12" s="330"/>
      <c r="C12" s="233" t="s">
        <v>33</v>
      </c>
      <c r="D12" s="268" t="s">
        <v>155</v>
      </c>
      <c r="E12"/>
      <c r="F12"/>
      <c r="G12"/>
      <c r="H12"/>
      <c r="I12"/>
      <c r="J12"/>
    </row>
    <row r="13" spans="1:10" s="38" customFormat="1" ht="37.5" x14ac:dyDescent="0.25">
      <c r="A13" s="265"/>
      <c r="B13" s="331"/>
      <c r="C13" s="236" t="s">
        <v>157</v>
      </c>
      <c r="D13" s="263" t="s">
        <v>156</v>
      </c>
      <c r="E13"/>
      <c r="F13"/>
      <c r="G13"/>
      <c r="H13"/>
      <c r="I13"/>
      <c r="J13"/>
    </row>
    <row r="14" spans="1:10" s="38" customFormat="1" ht="37.5" x14ac:dyDescent="0.25">
      <c r="A14" s="262" t="s">
        <v>185</v>
      </c>
      <c r="B14" s="269" t="s">
        <v>188</v>
      </c>
      <c r="C14" s="270" t="s">
        <v>159</v>
      </c>
      <c r="D14" s="271" t="s">
        <v>158</v>
      </c>
      <c r="E14"/>
      <c r="F14"/>
      <c r="G14"/>
      <c r="H14"/>
      <c r="I14"/>
      <c r="J14"/>
    </row>
    <row r="15" spans="1:10" s="38" customFormat="1" ht="62.5" x14ac:dyDescent="0.25">
      <c r="A15" s="267"/>
      <c r="B15" s="329" t="s">
        <v>189</v>
      </c>
      <c r="C15" s="230" t="s">
        <v>34</v>
      </c>
      <c r="D15" s="272" t="s">
        <v>160</v>
      </c>
      <c r="E15"/>
      <c r="F15"/>
      <c r="G15"/>
      <c r="H15"/>
      <c r="I15"/>
      <c r="J15"/>
    </row>
    <row r="16" spans="1:10" s="38" customFormat="1" ht="50" x14ac:dyDescent="0.25">
      <c r="A16" s="273" t="s">
        <v>185</v>
      </c>
      <c r="B16" s="330"/>
      <c r="C16" s="233" t="s">
        <v>35</v>
      </c>
      <c r="D16" s="268" t="s">
        <v>161</v>
      </c>
      <c r="E16"/>
      <c r="F16"/>
      <c r="G16"/>
      <c r="H16"/>
      <c r="I16"/>
      <c r="J16"/>
    </row>
    <row r="17" spans="1:10" s="38" customFormat="1" ht="100" x14ac:dyDescent="0.25">
      <c r="A17" s="265"/>
      <c r="B17" s="332"/>
      <c r="C17" s="236" t="s">
        <v>36</v>
      </c>
      <c r="D17" s="263" t="s">
        <v>162</v>
      </c>
      <c r="E17"/>
      <c r="F17"/>
      <c r="G17"/>
      <c r="H17"/>
      <c r="I17"/>
      <c r="J17"/>
    </row>
    <row r="18" spans="1:10" s="38" customFormat="1" x14ac:dyDescent="0.25">
      <c r="A18"/>
      <c r="B18"/>
      <c r="C18"/>
      <c r="D18"/>
      <c r="E18"/>
      <c r="F18"/>
      <c r="G18"/>
      <c r="H18"/>
      <c r="I18"/>
      <c r="J18"/>
    </row>
    <row r="19" spans="1:10" s="38" customFormat="1" x14ac:dyDescent="0.25">
      <c r="A19"/>
      <c r="B19"/>
      <c r="C19"/>
      <c r="D19"/>
      <c r="E19"/>
      <c r="F19"/>
      <c r="G19"/>
      <c r="H19"/>
      <c r="I19"/>
      <c r="J19"/>
    </row>
    <row r="20" spans="1:10" s="38" customFormat="1" x14ac:dyDescent="0.25">
      <c r="A20"/>
      <c r="B20"/>
      <c r="C20"/>
      <c r="D20"/>
      <c r="E20"/>
      <c r="F20"/>
      <c r="G20"/>
      <c r="H20"/>
      <c r="I20"/>
      <c r="J20"/>
    </row>
    <row r="21" spans="1:10" s="38" customFormat="1" x14ac:dyDescent="0.25">
      <c r="A21"/>
      <c r="B21"/>
      <c r="C21"/>
      <c r="D21"/>
      <c r="E21"/>
      <c r="F21"/>
      <c r="G21"/>
      <c r="H21"/>
      <c r="I21"/>
      <c r="J21"/>
    </row>
    <row r="22" spans="1:10" s="38" customFormat="1" x14ac:dyDescent="0.25">
      <c r="A22"/>
      <c r="B22"/>
      <c r="C22"/>
      <c r="D22"/>
      <c r="E22"/>
      <c r="F22"/>
      <c r="G22"/>
      <c r="H22"/>
      <c r="I22"/>
      <c r="J22"/>
    </row>
    <row r="23" spans="1:10" s="38" customFormat="1" x14ac:dyDescent="0.25">
      <c r="A23"/>
      <c r="B23"/>
      <c r="C23"/>
      <c r="D23"/>
      <c r="E23"/>
      <c r="F23"/>
      <c r="G23"/>
      <c r="H23"/>
      <c r="I23"/>
      <c r="J23"/>
    </row>
    <row r="24" spans="1:10" s="38" customFormat="1" x14ac:dyDescent="0.25">
      <c r="A24"/>
      <c r="B24"/>
      <c r="C24"/>
      <c r="D24"/>
      <c r="E24"/>
      <c r="F24"/>
      <c r="G24"/>
      <c r="H24"/>
      <c r="I24"/>
      <c r="J24"/>
    </row>
    <row r="25" spans="1:10" s="38" customFormat="1" x14ac:dyDescent="0.25">
      <c r="A25"/>
      <c r="B25"/>
      <c r="C25"/>
      <c r="D25"/>
      <c r="E25"/>
      <c r="F25"/>
      <c r="G25"/>
      <c r="H25"/>
      <c r="I25"/>
      <c r="J25"/>
    </row>
    <row r="26" spans="1:10" s="38" customFormat="1" x14ac:dyDescent="0.25">
      <c r="A26"/>
      <c r="B26"/>
      <c r="C26"/>
      <c r="D26"/>
      <c r="E26"/>
      <c r="F26"/>
      <c r="G26"/>
      <c r="H26"/>
      <c r="I26"/>
      <c r="J26"/>
    </row>
    <row r="27" spans="1:10" s="38" customFormat="1" x14ac:dyDescent="0.25">
      <c r="A27"/>
      <c r="B27"/>
      <c r="C27"/>
      <c r="D27"/>
      <c r="E27"/>
      <c r="F27"/>
      <c r="G27"/>
      <c r="H27"/>
      <c r="I27"/>
      <c r="J27"/>
    </row>
    <row r="28" spans="1:10" s="38" customFormat="1" x14ac:dyDescent="0.25">
      <c r="A28"/>
      <c r="B28"/>
      <c r="C28"/>
      <c r="D28"/>
      <c r="E28"/>
      <c r="F28"/>
      <c r="G28"/>
      <c r="H28"/>
      <c r="I28"/>
      <c r="J28"/>
    </row>
    <row r="29" spans="1:10" s="38" customFormat="1" x14ac:dyDescent="0.25">
      <c r="A29"/>
      <c r="B29"/>
      <c r="C29"/>
      <c r="D29"/>
      <c r="E29"/>
      <c r="F29"/>
      <c r="G29"/>
      <c r="H29"/>
      <c r="I29"/>
      <c r="J29"/>
    </row>
    <row r="30" spans="1:10" s="38" customFormat="1" x14ac:dyDescent="0.25">
      <c r="A30"/>
      <c r="B30"/>
      <c r="C30"/>
      <c r="D30"/>
      <c r="E30"/>
      <c r="F30"/>
      <c r="G30"/>
      <c r="H30"/>
      <c r="I30"/>
      <c r="J30"/>
    </row>
    <row r="31" spans="1:10" s="38" customFormat="1" ht="15" customHeight="1" x14ac:dyDescent="0.25">
      <c r="A31"/>
      <c r="B31"/>
      <c r="C31"/>
      <c r="D31"/>
      <c r="E31"/>
      <c r="F31"/>
      <c r="G31"/>
      <c r="H31"/>
      <c r="I31"/>
      <c r="J31"/>
    </row>
    <row r="32" spans="1:10" s="38" customFormat="1" x14ac:dyDescent="0.25">
      <c r="A32"/>
      <c r="B32"/>
      <c r="C32"/>
      <c r="D32"/>
      <c r="E32"/>
      <c r="F32"/>
      <c r="G32"/>
      <c r="H32"/>
      <c r="I32"/>
      <c r="J32"/>
    </row>
    <row r="33" spans="1:10" s="38" customFormat="1" x14ac:dyDescent="0.25">
      <c r="A33"/>
      <c r="B33"/>
      <c r="C33"/>
      <c r="D33"/>
      <c r="E33"/>
      <c r="F33"/>
      <c r="G33"/>
      <c r="H33"/>
      <c r="I33"/>
      <c r="J33"/>
    </row>
    <row r="34" spans="1:10" s="38" customFormat="1" x14ac:dyDescent="0.25">
      <c r="A34"/>
      <c r="B34"/>
      <c r="C34"/>
      <c r="D34"/>
      <c r="E34"/>
      <c r="F34"/>
      <c r="G34"/>
      <c r="H34"/>
      <c r="I34"/>
      <c r="J34"/>
    </row>
    <row r="35" spans="1:10" s="38" customFormat="1" x14ac:dyDescent="0.25">
      <c r="A35"/>
      <c r="B35"/>
      <c r="C35"/>
      <c r="D35"/>
      <c r="E35"/>
      <c r="F35"/>
      <c r="G35"/>
      <c r="H35"/>
      <c r="I35"/>
      <c r="J35"/>
    </row>
    <row r="36" spans="1:10" s="38" customFormat="1" x14ac:dyDescent="0.25">
      <c r="A36"/>
      <c r="B36"/>
      <c r="C36"/>
      <c r="D36"/>
      <c r="E36"/>
      <c r="F36"/>
      <c r="G36"/>
      <c r="H36"/>
      <c r="I36"/>
      <c r="J36"/>
    </row>
    <row r="37" spans="1:10" s="38" customFormat="1" x14ac:dyDescent="0.25">
      <c r="A37"/>
      <c r="B37"/>
      <c r="C37"/>
      <c r="D37"/>
      <c r="E37"/>
      <c r="F37"/>
      <c r="G37"/>
      <c r="H37"/>
      <c r="I37"/>
      <c r="J37"/>
    </row>
    <row r="38" spans="1:10" s="38" customFormat="1" x14ac:dyDescent="0.25">
      <c r="A38"/>
      <c r="B38"/>
      <c r="C38"/>
      <c r="D38"/>
      <c r="E38"/>
      <c r="F38"/>
      <c r="G38"/>
      <c r="H38"/>
      <c r="I38"/>
      <c r="J38"/>
    </row>
    <row r="39" spans="1:10" s="38" customFormat="1" ht="27" customHeight="1" x14ac:dyDescent="0.25">
      <c r="A39"/>
      <c r="B39"/>
      <c r="C39"/>
      <c r="D39"/>
      <c r="E39"/>
      <c r="F39"/>
      <c r="G39"/>
      <c r="H39"/>
      <c r="I39"/>
      <c r="J39"/>
    </row>
    <row r="40" spans="1:10" s="38" customFormat="1" ht="15" customHeight="1" x14ac:dyDescent="0.25">
      <c r="A40"/>
      <c r="B40"/>
      <c r="C40"/>
      <c r="D40"/>
      <c r="E40"/>
      <c r="F40"/>
      <c r="G40"/>
      <c r="H40"/>
      <c r="I40"/>
      <c r="J40"/>
    </row>
    <row r="41" spans="1:10" s="38" customFormat="1" x14ac:dyDescent="0.25">
      <c r="A41"/>
      <c r="B41"/>
      <c r="C41"/>
      <c r="D41"/>
      <c r="E41"/>
      <c r="F41"/>
      <c r="G41"/>
      <c r="H41"/>
      <c r="I41"/>
      <c r="J41"/>
    </row>
    <row r="42" spans="1:10" s="38" customFormat="1" ht="29.25" customHeight="1" x14ac:dyDescent="0.25">
      <c r="A42"/>
      <c r="B42"/>
      <c r="C42"/>
      <c r="D42"/>
      <c r="E42"/>
      <c r="F42"/>
      <c r="G42"/>
      <c r="H42"/>
      <c r="I42"/>
      <c r="J42"/>
    </row>
  </sheetData>
  <mergeCells count="7">
    <mergeCell ref="B10:B13"/>
    <mergeCell ref="B15:B17"/>
    <mergeCell ref="A1:D1"/>
    <mergeCell ref="A2:D2"/>
    <mergeCell ref="A4:D4"/>
    <mergeCell ref="B5:B6"/>
    <mergeCell ref="A8:D8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</sheetPr>
  <dimension ref="A1:A8"/>
  <sheetViews>
    <sheetView zoomScaleNormal="100" workbookViewId="0">
      <selection activeCell="A2" sqref="A2"/>
    </sheetView>
  </sheetViews>
  <sheetFormatPr defaultRowHeight="12.5" x14ac:dyDescent="0.25"/>
  <cols>
    <col min="1" max="1" width="87.1796875" customWidth="1"/>
    <col min="2" max="2" width="86.81640625" customWidth="1"/>
  </cols>
  <sheetData>
    <row r="1" spans="1:1" ht="15.5" x14ac:dyDescent="0.25">
      <c r="A1" s="129" t="s">
        <v>78</v>
      </c>
    </row>
    <row r="2" spans="1:1" ht="62.5" x14ac:dyDescent="0.25">
      <c r="A2" s="189" t="str">
        <f>CONCATENATE("Łączna liczba godzin na studiach stacjonarnych II stopnia jest równa ~",TEXT(all,"0")," godz.; konsultacje i egzaminy – ~",TEXT(Stac!D57,"0")," godz., co daje łączną liczbę godzin zajęć wymagających bezpośredniego udziału nauczycieli akademickich i studentów = ",TEXT(Stac!D58,"0")," godz. (liczbę punktów, którą student musi uzyskać w trakcie zajęć = 90). ","Przyjęto założenie, że jeden punkt ECTS odpowiada efektom kształcenia, których uzyskanie wymaga od studenta średnio 25 godzin pracy")</f>
        <v>Łączna liczba godzin na studiach stacjonarnych II stopnia jest równa ~1119 godz.; konsultacje i egzaminy – ~8 godz., co daje łączną liczbę godzin zajęć wymagających bezpośredniego udziału nauczycieli akademickich i studentów = 1127 godz. (liczbę punktów, którą student musi uzyskać w trakcie zajęć = 90). Przyjęto założenie, że jeden punkt ECTS odpowiada efektom kształcenia, których uzyskanie wymaga od studenta średnio 25 godzin pracy</v>
      </c>
    </row>
    <row r="3" spans="1:1" ht="25" x14ac:dyDescent="0.25">
      <c r="A3" s="189" t="str">
        <f>CONCATENATE("Łączna liczba punktów ECTS = 90 punkty ECTS modułów obieralnych = ",TEXT(Stac!D61,"0")," (wymagana liczba punktów ECTS modułów obieralnych 30% z 90 = 27). ")</f>
        <v xml:space="preserve">Łączna liczba punktów ECTS = 90 punkty ECTS modułów obieralnych = 80 (wymagana liczba punktów ECTS modułów obieralnych 30% z 90 = 27). </v>
      </c>
    </row>
    <row r="4" spans="1:1" ht="25" x14ac:dyDescent="0.25">
      <c r="A4" s="189" t="str">
        <f>CONCATENATE("Łączna liczba godzin, którą student musi uzyskać w ramach zajęć o charakterze praktycznym, w tym zajęć laboratoryjnych i projektowych oraz ćwiczeń i seminariów  jest równa ",TEXT(Stac!D63,"0")," godz. (a punktów ECTS = ",TEXT(Stac!D64,"0"),"). ")</f>
        <v xml:space="preserve">Łączna liczba godzin, którą student musi uzyskać w ramach zajęć o charakterze praktycznym, w tym zajęć laboratoryjnych i projektowych oraz ćwiczeń i seminariów  jest równa 710 godz. (a punktów ECTS = 60). </v>
      </c>
    </row>
    <row r="5" spans="1:1" x14ac:dyDescent="0.25">
      <c r="A5" s="287" t="s">
        <v>219</v>
      </c>
    </row>
    <row r="6" spans="1:1" ht="25" x14ac:dyDescent="0.25">
      <c r="A6" s="288" t="s">
        <v>220</v>
      </c>
    </row>
    <row r="7" spans="1:1" ht="37.5" x14ac:dyDescent="0.25">
      <c r="A7" s="190" t="str">
        <f>CONCATENATE("Liczba punktów zajęć związanych z badaniami naukowymi jest równa ",TEXT(Stac!D65,0),", a % punktów ECTS zajęć służących zdobywaniu pogłębionej wiedzy, umiejętności prowadzenia badań naukowych oraz kompetencji społecznych niezbędnych w działalności badawczej =  ",TEXT(Stac!D66,"0,00"))</f>
        <v>Liczba punktów zajęć związanych z badaniami naukowymi jest równa 51, a % punktów ECTS zajęć służących zdobywaniu pogłębionej wiedzy, umiejętności prowadzenia badań naukowych oraz kompetencji społecznych niezbędnych w działalności badawczej =  56,67</v>
      </c>
    </row>
    <row r="8" spans="1:1" x14ac:dyDescent="0.25">
      <c r="A8" s="191" t="str">
        <f>CONCATENATE("'Liczba punktów ECTS z zajęć z zakresu nauk podstawowych = ",TEXT(Stac!D67,0))</f>
        <v>'Liczba punktów ECTS z zajęć z zakresu nauk podstawowych = 4</v>
      </c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10</vt:i4>
      </vt:variant>
      <vt:variant>
        <vt:lpstr>Zakresy nazwane</vt:lpstr>
      </vt:variant>
      <vt:variant>
        <vt:i4>19</vt:i4>
      </vt:variant>
    </vt:vector>
  </HeadingPairs>
  <TitlesOfParts>
    <vt:vector size="29" baseType="lpstr">
      <vt:lpstr>Stac</vt:lpstr>
      <vt:lpstr>Tabela_efektow</vt:lpstr>
      <vt:lpstr>Wiedza</vt:lpstr>
      <vt:lpstr>Umiejetnosci</vt:lpstr>
      <vt:lpstr>Kompetencje</vt:lpstr>
      <vt:lpstr>Klasy przedmiotów</vt:lpstr>
      <vt:lpstr>Kompetencje inżynierskie</vt:lpstr>
      <vt:lpstr>Opis_efektow_inz</vt:lpstr>
      <vt:lpstr>Statystyki</vt:lpstr>
      <vt:lpstr>Arkusz1</vt:lpstr>
      <vt:lpstr>_rok1</vt:lpstr>
      <vt:lpstr>_rok4</vt:lpstr>
      <vt:lpstr>_sem1</vt:lpstr>
      <vt:lpstr>_sem2</vt:lpstr>
      <vt:lpstr>_sem3</vt:lpstr>
      <vt:lpstr>_sem7</vt:lpstr>
      <vt:lpstr>_wyk1</vt:lpstr>
      <vt:lpstr>_wyk2</vt:lpstr>
      <vt:lpstr>_wyk3</vt:lpstr>
      <vt:lpstr>_wyk7</vt:lpstr>
      <vt:lpstr>all</vt:lpstr>
      <vt:lpstr>'Klasy przedmiotów'!Obszar_wydruku</vt:lpstr>
      <vt:lpstr>Stac!Obszar_wydruku</vt:lpstr>
      <vt:lpstr>Statystyki!Obszar_wydruku</vt:lpstr>
      <vt:lpstr>Tabela_efektow!Obszar_wydruku</vt:lpstr>
      <vt:lpstr>suma1</vt:lpstr>
      <vt:lpstr>suma2</vt:lpstr>
      <vt:lpstr>suma3</vt:lpstr>
      <vt:lpstr>suma7</vt:lpstr>
    </vt:vector>
  </TitlesOfParts>
  <Company>Politechnika Poznańska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Zbyszko Królikowski;Katarzyna Małkowska</dc:creator>
  <cp:lastModifiedBy>marek</cp:lastModifiedBy>
  <cp:lastPrinted>2018-01-31T15:42:34Z</cp:lastPrinted>
  <dcterms:created xsi:type="dcterms:W3CDTF">2008-06-20T16:27:18Z</dcterms:created>
  <dcterms:modified xsi:type="dcterms:W3CDTF">2022-11-18T21:34:01Z</dcterms:modified>
</cp:coreProperties>
</file>